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5520" activeTab="1"/>
  </bookViews>
  <sheets>
    <sheet name="BS" sheetId="1" r:id="rId1"/>
    <sheet name="IS" sheetId="2" r:id="rId2"/>
    <sheet name="Equity" sheetId="3" r:id="rId3"/>
    <sheet name="CashFlow" sheetId="4" r:id="rId4"/>
  </sheets>
  <externalReferences>
    <externalReference r:id="rId7"/>
  </externalReferences>
  <definedNames>
    <definedName name="_xlnm.Print_Area" localSheetId="1">'IS'!$A$1:$I$60</definedName>
  </definedNames>
  <calcPr fullCalcOnLoad="1" fullPrecision="0"/>
</workbook>
</file>

<file path=xl/sharedStrings.xml><?xml version="1.0" encoding="utf-8"?>
<sst xmlns="http://schemas.openxmlformats.org/spreadsheetml/2006/main" count="177" uniqueCount="132">
  <si>
    <t>Quarter</t>
  </si>
  <si>
    <t>RM'000</t>
  </si>
  <si>
    <t>To Date</t>
  </si>
  <si>
    <t>Revenue</t>
  </si>
  <si>
    <t>Taxation</t>
  </si>
  <si>
    <t>As At</t>
  </si>
  <si>
    <t>Receivables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</si>
  <si>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</si>
  <si>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</si>
  <si>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</si>
  <si>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</si>
  <si>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</si>
  <si>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</si>
  <si>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</si>
  <si>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</si>
  <si>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</si>
  <si>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</si>
  <si>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Profit before tax</t>
  </si>
  <si>
    <t>Finance cost</t>
  </si>
  <si>
    <t>Profit from operations</t>
  </si>
  <si>
    <t>Operating expenses</t>
  </si>
  <si>
    <t>Share premium</t>
  </si>
  <si>
    <t>Share capital</t>
  </si>
  <si>
    <t>Property, plant and equipment</t>
  </si>
  <si>
    <t>Inventories</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</si>
  <si>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</si>
  <si>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</si>
  <si>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</si>
  <si>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</si>
  <si>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</si>
  <si>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</si>
  <si>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</si>
  <si>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</si>
  <si>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</si>
  <si>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</si>
  <si>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</si>
  <si>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</si>
  <si>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</si>
  <si>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</si>
  <si>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</si>
  <si>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</si>
  <si>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</si>
  <si>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</si>
  <si>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</si>
  <si>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</si>
  <si>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Repayment of bank borrowings</t>
  </si>
  <si>
    <t>Cash and cash equivalents at beginning</t>
  </si>
  <si>
    <t>Cash and cash equivalents at end</t>
  </si>
  <si>
    <t>Tax recoverable</t>
  </si>
  <si>
    <t>- Pre-acquisition profit</t>
  </si>
  <si>
    <t>Notes:</t>
  </si>
  <si>
    <t>Cumulative</t>
  </si>
  <si>
    <t>Cumulative Quarter</t>
  </si>
  <si>
    <t>Basic earnings per share
based on the proforma number of shares assumed in issue (sen)</t>
  </si>
  <si>
    <t>Notes :</t>
  </si>
  <si>
    <t>(Audited)</t>
  </si>
  <si>
    <t>Net profit for the period</t>
  </si>
  <si>
    <t>Retained</t>
  </si>
  <si>
    <t>ENG KAH CORPORATION BERHAD</t>
  </si>
  <si>
    <t>Company No. 435649-H</t>
  </si>
  <si>
    <t>Retained profits</t>
  </si>
  <si>
    <t>Profits</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</si>
  <si>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</si>
  <si>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</si>
  <si>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</si>
  <si>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</si>
  <si>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</si>
  <si>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</si>
  <si>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EKC - 1</t>
  </si>
  <si>
    <t>EKC - 2</t>
  </si>
  <si>
    <t>EKC -3</t>
  </si>
  <si>
    <t>EKC -4</t>
  </si>
  <si>
    <t>Proceeds from issuance of shares at a premium</t>
  </si>
  <si>
    <t>Payment of hire purchase payables</t>
  </si>
  <si>
    <t>Balance as at 1 January 2006</t>
  </si>
  <si>
    <t>Other reserves</t>
  </si>
  <si>
    <t>Other</t>
  </si>
  <si>
    <t>Reserves</t>
  </si>
  <si>
    <t>Net assets per share (RM)</t>
  </si>
  <si>
    <t>Exchange fluctuation reserve</t>
  </si>
  <si>
    <t>Purchase of invesment</t>
  </si>
  <si>
    <t>-</t>
  </si>
  <si>
    <t>Effect of changes in exchange rate</t>
  </si>
  <si>
    <t>CONDENSED CONSOLIDATED INCOME STATEMENT</t>
  </si>
  <si>
    <t>Allotment of share</t>
  </si>
  <si>
    <t>Withdrawal of fixed deposits</t>
  </si>
  <si>
    <t>31.12.06</t>
  </si>
  <si>
    <t>ASSETS</t>
  </si>
  <si>
    <t xml:space="preserve">Non-current assets </t>
  </si>
  <si>
    <t>Goodwill on consolidation</t>
  </si>
  <si>
    <t>Other investments</t>
  </si>
  <si>
    <t>Trade receivables</t>
  </si>
  <si>
    <t>Other receivables, deposits and prepayments</t>
  </si>
  <si>
    <t>Cash and cash equivalents</t>
  </si>
  <si>
    <t>TOTAL ASSETS</t>
  </si>
  <si>
    <t>EQUITY AND LIABILITIES</t>
  </si>
  <si>
    <t>Total equity</t>
  </si>
  <si>
    <t>Non-current liabilities</t>
  </si>
  <si>
    <t>Hire purchase payables</t>
  </si>
  <si>
    <t>Total liabilities</t>
  </si>
  <si>
    <t>Trade payables</t>
  </si>
  <si>
    <t>Other payables and accruals</t>
  </si>
  <si>
    <t>Dividend payables</t>
  </si>
  <si>
    <t>TOTAL EQUITY AND LIABILITIES</t>
  </si>
  <si>
    <t>Prepaid land lease payments</t>
  </si>
  <si>
    <t>Equity</t>
  </si>
  <si>
    <t>Income tax paid</t>
  </si>
  <si>
    <t>Dividends paid</t>
  </si>
  <si>
    <t>Net increase in cash and cash equivalents</t>
  </si>
  <si>
    <t>Deferred tax liabilities</t>
  </si>
  <si>
    <t>Share-based payment under ESOS</t>
  </si>
  <si>
    <t>The Condensed Consolidated Balance Sheet should be read in conjunction with the Annual Financial Statements of Eng Kah Corporation Berhad  for the year ended 31 December 2006 and the accompanycing explanatory notes attached to the interim financial statements.</t>
  </si>
  <si>
    <t>FOR THE FIRST QUARTER ENDED 31 MARCH 2007</t>
  </si>
  <si>
    <t>31.3.06</t>
  </si>
  <si>
    <t>31.3.07</t>
  </si>
  <si>
    <t>Other income</t>
  </si>
  <si>
    <t>The Condensed Consolidated Income Statement should be read in conjunction with the Annual Financial Statements of Eng Kah Corporation Berhad for the year ended 31 December 2006 and the accompanying explanatory notes attached to the interim financial statements.</t>
  </si>
  <si>
    <t>First quarter ended</t>
  </si>
  <si>
    <t>31 March 2006</t>
  </si>
  <si>
    <t>Prior year adjustment</t>
  </si>
  <si>
    <t>- effects of adopting FRS 2</t>
  </si>
  <si>
    <t>- effects of adopting FRS 3</t>
  </si>
  <si>
    <t>Balance as at 1 January 2006 (as restated)</t>
  </si>
  <si>
    <t>Share-base payment under ESOS</t>
  </si>
  <si>
    <t>Balance as at 31 March 2006</t>
  </si>
  <si>
    <t>The Condensed Consolidated Statement of Changes In Equity should be read in conjunction with the Annual Financial Statements of Eng Kah Corporation Berhad  for the year ended 31 December 2006.</t>
  </si>
  <si>
    <t>31 March 2007</t>
  </si>
  <si>
    <t>Balance as at 1 January 2007</t>
  </si>
  <si>
    <t>Balance as at 31 March 2007</t>
  </si>
  <si>
    <t>CONDENSED CONSOLIDATED  BALANCE SHEET AS AT 31 MARCH 2007</t>
  </si>
  <si>
    <t>The Condensed Consolidated Cash Flow Statement should be read in conjunction with the Annual Financial Statement of Eng Kah Corporation Berhad  for the year ended 31 December 2006 and the accompanying explanatory notes attached to the interim financial statements.</t>
  </si>
  <si>
    <t>Net cash from/(used in) financing activities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</si>
</sst>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s>
  <fonts count="12">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
      <sz val="10"/>
      <color indexed="50"/>
      <name val="Times New Roman"/>
      <family val="1"/>
    </font>
    <font>
      <sz val="10"/>
      <color indexed="14"/>
      <name val="Times New Roman"/>
      <family val="1"/>
    </font>
    <font>
      <i/>
      <sz val="10"/>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4" fillId="0" borderId="0" xfId="0" applyFont="1" applyFill="1" applyAlignment="1">
      <alignment horizontal="center"/>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173" fontId="1" fillId="0" borderId="2" xfId="15" applyNumberFormat="1" applyFont="1" applyFill="1" applyBorder="1" applyAlignment="1">
      <alignment/>
    </xf>
    <xf numFmtId="173" fontId="1" fillId="0" borderId="3" xfId="15"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173" fontId="1" fillId="0" borderId="1" xfId="15" applyNumberFormat="1" applyFont="1" applyFill="1" applyBorder="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1" fillId="0" borderId="4"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1" fillId="0" borderId="0" xfId="15" applyNumberFormat="1" applyFont="1" applyFill="1" applyAlignment="1">
      <alignment horizontal="righ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2" fontId="1" fillId="0" borderId="0" xfId="0" applyNumberFormat="1" applyFont="1" applyFill="1" applyAlignment="1">
      <alignment horizontal="right"/>
    </xf>
    <xf numFmtId="0" fontId="1" fillId="0" borderId="0" xfId="0" applyFont="1" applyFill="1" applyAlignment="1">
      <alignment horizontal="righ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6" fillId="0" borderId="0" xfId="0" applyFont="1" applyFill="1" applyAlignment="1">
      <alignment horizontal="right"/>
    </xf>
    <xf numFmtId="0" fontId="1" fillId="0" borderId="0" xfId="0" applyFont="1" applyFill="1" applyAlignment="1">
      <alignment horizontal="left"/>
    </xf>
    <xf numFmtId="0" fontId="1" fillId="0" borderId="0" xfId="0" applyFont="1" applyFill="1" applyAlignment="1">
      <alignment horizontal="justify"/>
    </xf>
    <xf numFmtId="173" fontId="6" fillId="0" borderId="0" xfId="15"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7" xfId="15" applyNumberFormat="1" applyFont="1" applyFill="1" applyBorder="1" applyAlignment="1">
      <alignment/>
    </xf>
    <xf numFmtId="173" fontId="1" fillId="0" borderId="0" xfId="15" applyNumberFormat="1" applyFont="1" applyBorder="1" applyAlignment="1">
      <alignment/>
    </xf>
    <xf numFmtId="0" fontId="1" fillId="0" borderId="0" xfId="0" applyFont="1" applyAlignment="1">
      <alignment/>
    </xf>
    <xf numFmtId="173" fontId="1" fillId="0" borderId="0" xfId="0" applyNumberFormat="1" applyFont="1" applyFill="1" applyAlignment="1">
      <alignment/>
    </xf>
    <xf numFmtId="173" fontId="1" fillId="0" borderId="3" xfId="15" applyNumberFormat="1" applyFont="1" applyFill="1" applyBorder="1" applyAlignment="1">
      <alignment horizontal="center"/>
    </xf>
    <xf numFmtId="43" fontId="1" fillId="0" borderId="2" xfId="15" applyFont="1" applyFill="1" applyBorder="1" applyAlignment="1">
      <alignment/>
    </xf>
    <xf numFmtId="43" fontId="1" fillId="0" borderId="0" xfId="15"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15" applyNumberFormat="1" applyFont="1" applyFill="1" applyBorder="1" applyAlignment="1">
      <alignment horizontal="right"/>
    </xf>
    <xf numFmtId="173" fontId="1" fillId="0" borderId="0" xfId="15" applyNumberFormat="1" applyFont="1" applyFill="1" applyAlignment="1">
      <alignment horizontal="left"/>
    </xf>
    <xf numFmtId="0" fontId="1" fillId="0" borderId="0" xfId="0" applyFont="1" applyFill="1" applyBorder="1" applyAlignment="1">
      <alignment wrapText="1"/>
    </xf>
    <xf numFmtId="43" fontId="1" fillId="0" borderId="0" xfId="15" applyFont="1" applyFill="1" applyBorder="1" applyAlignment="1">
      <alignment horizontal="center"/>
    </xf>
    <xf numFmtId="0" fontId="1" fillId="0" borderId="0" xfId="0" applyFont="1" applyFill="1" applyBorder="1" applyAlignment="1" quotePrefix="1">
      <alignment/>
    </xf>
    <xf numFmtId="0" fontId="2" fillId="0" borderId="0" xfId="0" applyFont="1" applyFill="1" applyBorder="1" applyAlignment="1">
      <alignment/>
    </xf>
    <xf numFmtId="173" fontId="1" fillId="0" borderId="5" xfId="15" applyNumberFormat="1" applyFont="1" applyFill="1" applyBorder="1" applyAlignment="1">
      <alignment horizontal="center"/>
    </xf>
    <xf numFmtId="41" fontId="1" fillId="0" borderId="0" xfId="16" applyFont="1" applyFill="1" applyAlignment="1">
      <alignment horizontal="right"/>
    </xf>
    <xf numFmtId="38" fontId="1" fillId="0" borderId="0" xfId="15" applyNumberFormat="1" applyFont="1" applyFill="1" applyAlignment="1">
      <alignment/>
    </xf>
    <xf numFmtId="41" fontId="1" fillId="0" borderId="0" xfId="16" applyFont="1" applyFill="1" applyAlignment="1">
      <alignment/>
    </xf>
    <xf numFmtId="38" fontId="1" fillId="0" borderId="0" xfId="0" applyNumberFormat="1" applyFont="1" applyFill="1" applyAlignment="1">
      <alignment/>
    </xf>
    <xf numFmtId="38" fontId="1" fillId="0" borderId="0" xfId="15" applyNumberFormat="1" applyFont="1" applyFill="1" applyAlignment="1">
      <alignment horizontal="right"/>
    </xf>
    <xf numFmtId="41" fontId="1" fillId="0" borderId="0" xfId="16" applyFont="1" applyFill="1" applyBorder="1" applyAlignment="1">
      <alignment horizontal="right"/>
    </xf>
    <xf numFmtId="38" fontId="1" fillId="0" borderId="0" xfId="15" applyNumberFormat="1" applyFont="1" applyFill="1" applyBorder="1" applyAlignment="1">
      <alignment horizontal="right"/>
    </xf>
    <xf numFmtId="38" fontId="1" fillId="0" borderId="0" xfId="15" applyNumberFormat="1" applyFont="1" applyFill="1" applyBorder="1" applyAlignment="1">
      <alignment/>
    </xf>
    <xf numFmtId="38" fontId="1" fillId="0" borderId="8" xfId="15" applyNumberFormat="1" applyFont="1" applyFill="1" applyBorder="1" applyAlignment="1">
      <alignment/>
    </xf>
    <xf numFmtId="38" fontId="1" fillId="0" borderId="1" xfId="15" applyNumberFormat="1" applyFont="1" applyFill="1" applyBorder="1" applyAlignment="1">
      <alignment/>
    </xf>
    <xf numFmtId="38" fontId="1" fillId="0" borderId="9" xfId="15" applyNumberFormat="1" applyFont="1" applyFill="1" applyBorder="1" applyAlignment="1">
      <alignment/>
    </xf>
    <xf numFmtId="3" fontId="1" fillId="0" borderId="0" xfId="0" applyNumberFormat="1" applyFont="1" applyFill="1" applyAlignment="1">
      <alignment/>
    </xf>
    <xf numFmtId="38" fontId="1" fillId="0" borderId="0" xfId="15" applyNumberFormat="1" applyFont="1" applyFill="1" applyBorder="1" applyAlignment="1" quotePrefix="1">
      <alignment horizontal="right"/>
    </xf>
    <xf numFmtId="0" fontId="1" fillId="0" borderId="0" xfId="0" applyFont="1" applyFill="1" applyAlignment="1" quotePrefix="1">
      <alignment horizontal="left"/>
    </xf>
    <xf numFmtId="0" fontId="9" fillId="0" borderId="0" xfId="0" applyFont="1" applyFill="1" applyAlignment="1">
      <alignment/>
    </xf>
    <xf numFmtId="38" fontId="10" fillId="0" borderId="0" xfId="0" applyNumberFormat="1" applyFont="1" applyFill="1" applyAlignment="1">
      <alignment/>
    </xf>
    <xf numFmtId="38" fontId="1" fillId="0" borderId="0" xfId="15" applyNumberFormat="1" applyFont="1" applyFill="1" applyBorder="1" applyAlignment="1">
      <alignment horizontal="center"/>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1" fillId="0" borderId="0" xfId="0" applyFont="1" applyFill="1" applyAlignment="1">
      <alignment horizontal="right"/>
    </xf>
    <xf numFmtId="38" fontId="1" fillId="0" borderId="0" xfId="15" applyNumberFormat="1" applyFont="1" applyFill="1" applyAlignment="1" quotePrefix="1">
      <alignment horizontal="center"/>
    </xf>
    <xf numFmtId="38" fontId="1" fillId="0" borderId="0" xfId="15" applyNumberFormat="1" applyFont="1" applyFill="1" applyBorder="1" applyAlignment="1" quotePrefix="1">
      <alignment horizontal="center"/>
    </xf>
    <xf numFmtId="3" fontId="1" fillId="0" borderId="8" xfId="0" applyNumberFormat="1" applyFont="1" applyFill="1" applyBorder="1" applyAlignment="1">
      <alignment horizontal="right"/>
    </xf>
    <xf numFmtId="3" fontId="1" fillId="0" borderId="0" xfId="0" applyNumberFormat="1" applyFont="1" applyFill="1" applyBorder="1" applyAlignment="1">
      <alignment horizontal="centerContinuous"/>
    </xf>
    <xf numFmtId="3" fontId="1" fillId="0" borderId="9" xfId="0" applyNumberFormat="1" applyFont="1" applyFill="1" applyBorder="1" applyAlignment="1">
      <alignment horizontal="right"/>
    </xf>
    <xf numFmtId="38" fontId="1" fillId="0" borderId="0" xfId="15" applyNumberFormat="1" applyFont="1" applyFill="1" applyAlignment="1" quotePrefix="1">
      <alignment horizontal="right"/>
    </xf>
    <xf numFmtId="0" fontId="3" fillId="0" borderId="0" xfId="0" applyFont="1" applyFill="1" applyAlignment="1" quotePrefix="1">
      <alignment/>
    </xf>
    <xf numFmtId="173" fontId="1" fillId="0" borderId="1" xfId="15" applyNumberFormat="1" applyFont="1" applyFill="1" applyBorder="1" applyAlignment="1">
      <alignment horizontal="right"/>
    </xf>
    <xf numFmtId="173" fontId="1" fillId="0" borderId="1" xfId="0" applyNumberFormat="1" applyFont="1" applyFill="1" applyBorder="1" applyAlignment="1">
      <alignment/>
    </xf>
    <xf numFmtId="173" fontId="1" fillId="0" borderId="4" xfId="15" applyNumberFormat="1" applyFont="1" applyFill="1" applyBorder="1" applyAlignment="1">
      <alignment horizontal="center"/>
    </xf>
    <xf numFmtId="38" fontId="1" fillId="0" borderId="0" xfId="0" applyNumberFormat="1" applyFont="1" applyFill="1" applyBorder="1" applyAlignment="1">
      <alignment/>
    </xf>
    <xf numFmtId="173" fontId="1" fillId="0" borderId="7" xfId="15" applyNumberFormat="1" applyFont="1" applyFill="1" applyBorder="1" applyAlignment="1">
      <alignment horizontal="center"/>
    </xf>
    <xf numFmtId="0" fontId="1" fillId="0" borderId="0" xfId="15" applyNumberFormat="1" applyFont="1" applyFill="1" applyAlignment="1">
      <alignment horizontal="left" vertical="top" wrapText="1"/>
    </xf>
    <xf numFmtId="0" fontId="1" fillId="0" borderId="0" xfId="0" applyFont="1" applyFill="1" applyBorder="1" applyAlignment="1">
      <alignment horizontal="center"/>
    </xf>
    <xf numFmtId="0" fontId="1" fillId="0" borderId="0" xfId="0" applyFont="1" applyFill="1" applyAlignment="1">
      <alignment horizontal="left" vertical="top" wrapText="1"/>
    </xf>
    <xf numFmtId="0" fontId="1" fillId="0" borderId="0" xfId="0" applyFont="1" applyFill="1" applyAlignment="1">
      <alignment horizontal="center"/>
    </xf>
    <xf numFmtId="173" fontId="1" fillId="0" borderId="0" xfId="15" applyNumberFormat="1" applyFont="1" applyFill="1" applyAlignment="1">
      <alignment horizontal="left" vertical="top" wrapText="1"/>
    </xf>
    <xf numFmtId="0" fontId="1" fillId="0" borderId="0" xfId="0" applyNumberFormat="1" applyFont="1" applyFill="1" applyAlignment="1">
      <alignment horizontal="left" vertical="top"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erver1\jblau\Audit\WORKPAPERS\GROUP\Eng%20Kah%20Group\2004\QUARTERLY%20REPORT%20ANNOUNCEMENTS\3RD%20QTR%2030.9.04\ekc%20september%20qtr%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Equity"/>
      <sheetName val="CashFlo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N60"/>
  <sheetViews>
    <sheetView workbookViewId="0" topLeftCell="A22">
      <selection activeCell="E52" sqref="E52"/>
    </sheetView>
  </sheetViews>
  <sheetFormatPr defaultColWidth="9.140625" defaultRowHeight="12.75"/>
  <cols>
    <col min="1" max="1" width="55.421875" style="2" customWidth="1"/>
    <col min="2" max="2" width="13.421875" style="2" customWidth="1"/>
    <col min="3" max="3" width="3.0039062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8" t="str">
        <f>'IS'!A2</f>
        <v>ENG KAH CORPORATION BERHAD</v>
      </c>
    </row>
    <row r="3" ht="12.75">
      <c r="A3" s="12" t="str">
        <f>'IS'!A3</f>
        <v>Company No. 435649-H</v>
      </c>
    </row>
    <row r="4" ht="7.5" customHeight="1">
      <c r="A4" s="13"/>
    </row>
    <row r="5" ht="12.75">
      <c r="A5" s="13" t="s">
        <v>129</v>
      </c>
    </row>
    <row r="6" ht="12.75">
      <c r="A6" s="13" t="s">
        <v>27</v>
      </c>
    </row>
    <row r="7" spans="2:4" ht="12.75">
      <c r="B7" s="3"/>
      <c r="D7" s="3" t="s">
        <v>55</v>
      </c>
    </row>
    <row r="8" spans="2:4" ht="12.75">
      <c r="B8" s="3"/>
      <c r="D8" s="3" t="s">
        <v>5</v>
      </c>
    </row>
    <row r="9" spans="2:4" ht="12.75">
      <c r="B9" s="3" t="s">
        <v>28</v>
      </c>
      <c r="D9" s="3" t="s">
        <v>30</v>
      </c>
    </row>
    <row r="10" spans="2:4" ht="12.75">
      <c r="B10" s="3" t="s">
        <v>29</v>
      </c>
      <c r="D10" s="3" t="s">
        <v>31</v>
      </c>
    </row>
    <row r="11" spans="2:4" ht="12.75">
      <c r="B11" s="3" t="s">
        <v>0</v>
      </c>
      <c r="D11" s="3" t="s">
        <v>32</v>
      </c>
    </row>
    <row r="12" spans="2:4" ht="12.75">
      <c r="B12" s="17" t="s">
        <v>114</v>
      </c>
      <c r="D12" s="17" t="s">
        <v>86</v>
      </c>
    </row>
    <row r="13" spans="2:4" ht="12.75">
      <c r="B13" s="3" t="s">
        <v>1</v>
      </c>
      <c r="D13" s="3" t="s">
        <v>1</v>
      </c>
    </row>
    <row r="14" ht="9" customHeight="1"/>
    <row r="15" spans="1:14" ht="14.25" customHeight="1">
      <c r="A15" s="2" t="s">
        <v>87</v>
      </c>
      <c r="F15" s="52"/>
      <c r="G15" s="51"/>
      <c r="H15" s="52"/>
      <c r="I15" s="53"/>
      <c r="N15" s="3"/>
    </row>
    <row r="16" spans="1:14" ht="14.25" customHeight="1">
      <c r="A16" s="2" t="s">
        <v>88</v>
      </c>
      <c r="F16" s="52"/>
      <c r="G16" s="51"/>
      <c r="H16" s="52"/>
      <c r="I16" s="53"/>
      <c r="J16" s="54"/>
      <c r="N16" s="3"/>
    </row>
    <row r="17" spans="1:14" ht="14.25" customHeight="1">
      <c r="A17" s="2" t="s">
        <v>23</v>
      </c>
      <c r="B17" s="55">
        <v>32631</v>
      </c>
      <c r="C17" s="51"/>
      <c r="D17" s="55">
        <f>32733</f>
        <v>32733</v>
      </c>
      <c r="F17" s="57"/>
      <c r="G17" s="56"/>
      <c r="H17" s="57"/>
      <c r="I17" s="53"/>
      <c r="N17" s="3"/>
    </row>
    <row r="18" spans="1:14" ht="14.25" customHeight="1">
      <c r="A18" s="2" t="s">
        <v>104</v>
      </c>
      <c r="B18" s="55">
        <v>4055</v>
      </c>
      <c r="C18" s="51"/>
      <c r="D18" s="55">
        <v>4074</v>
      </c>
      <c r="F18" s="57"/>
      <c r="G18" s="56"/>
      <c r="H18" s="57"/>
      <c r="I18" s="53"/>
      <c r="N18" s="3"/>
    </row>
    <row r="19" spans="1:14" ht="14.25" customHeight="1">
      <c r="A19" s="2" t="s">
        <v>89</v>
      </c>
      <c r="B19" s="52">
        <f>25</f>
        <v>25</v>
      </c>
      <c r="C19" s="51"/>
      <c r="D19" s="52">
        <f>25</f>
        <v>25</v>
      </c>
      <c r="F19" s="58"/>
      <c r="G19" s="56"/>
      <c r="H19" s="58"/>
      <c r="I19" s="53"/>
      <c r="N19" s="3"/>
    </row>
    <row r="20" spans="1:14" ht="14.25" customHeight="1">
      <c r="A20" s="2" t="s">
        <v>90</v>
      </c>
      <c r="B20" s="76">
        <v>100</v>
      </c>
      <c r="C20" s="51"/>
      <c r="D20" s="71" t="s">
        <v>81</v>
      </c>
      <c r="F20" s="72"/>
      <c r="G20" s="56"/>
      <c r="H20" s="58"/>
      <c r="I20" s="53"/>
      <c r="N20" s="3"/>
    </row>
    <row r="21" spans="2:14" ht="14.25" customHeight="1">
      <c r="B21" s="59">
        <f>SUM(B17:B20)</f>
        <v>36811</v>
      </c>
      <c r="C21" s="56"/>
      <c r="D21" s="59">
        <f>SUM(D17:D20)</f>
        <v>36832</v>
      </c>
      <c r="F21" s="58"/>
      <c r="G21" s="56"/>
      <c r="H21" s="58"/>
      <c r="I21" s="53"/>
      <c r="J21" s="54"/>
      <c r="N21" s="3"/>
    </row>
    <row r="22" spans="1:14" ht="14.25" customHeight="1">
      <c r="A22" s="64" t="s">
        <v>25</v>
      </c>
      <c r="B22" s="58"/>
      <c r="C22" s="56"/>
      <c r="D22" s="58"/>
      <c r="F22" s="58"/>
      <c r="G22" s="56"/>
      <c r="H22" s="58"/>
      <c r="I22" s="53"/>
      <c r="J22" s="54"/>
      <c r="N22" s="3"/>
    </row>
    <row r="23" spans="1:14" ht="14.25" customHeight="1">
      <c r="A23" s="30" t="s">
        <v>24</v>
      </c>
      <c r="B23" s="58">
        <v>13761</v>
      </c>
      <c r="C23" s="56"/>
      <c r="D23" s="58">
        <v>13501</v>
      </c>
      <c r="F23" s="58"/>
      <c r="G23" s="56"/>
      <c r="H23" s="58"/>
      <c r="I23" s="53"/>
      <c r="J23" s="54"/>
      <c r="N23" s="3"/>
    </row>
    <row r="24" spans="1:14" ht="14.25" customHeight="1">
      <c r="A24" s="2" t="s">
        <v>91</v>
      </c>
      <c r="B24" s="58">
        <v>19723</v>
      </c>
      <c r="C24" s="56"/>
      <c r="D24" s="58">
        <v>20778</v>
      </c>
      <c r="F24" s="58"/>
      <c r="G24" s="56"/>
      <c r="H24" s="58"/>
      <c r="I24" s="53"/>
      <c r="J24" s="54"/>
      <c r="N24" s="3"/>
    </row>
    <row r="25" spans="1:14" ht="14.25" customHeight="1">
      <c r="A25" s="2" t="s">
        <v>92</v>
      </c>
      <c r="B25" s="58">
        <v>805</v>
      </c>
      <c r="C25" s="56"/>
      <c r="D25" s="58">
        <f>576</f>
        <v>576</v>
      </c>
      <c r="F25" s="58"/>
      <c r="G25" s="56"/>
      <c r="H25" s="58"/>
      <c r="I25" s="53"/>
      <c r="J25" s="54"/>
      <c r="N25" s="3"/>
    </row>
    <row r="26" spans="1:14" ht="14.25" customHeight="1">
      <c r="A26" s="2" t="s">
        <v>48</v>
      </c>
      <c r="B26" s="58">
        <v>1217</v>
      </c>
      <c r="C26" s="56"/>
      <c r="D26" s="58">
        <v>1027</v>
      </c>
      <c r="F26" s="58"/>
      <c r="G26" s="56"/>
      <c r="H26" s="58"/>
      <c r="I26" s="53"/>
      <c r="J26" s="54"/>
      <c r="N26" s="3"/>
    </row>
    <row r="27" spans="1:14" ht="14.25" customHeight="1">
      <c r="A27" s="2" t="s">
        <v>93</v>
      </c>
      <c r="B27" s="60">
        <f>15328+14724</f>
        <v>30052</v>
      </c>
      <c r="C27" s="56"/>
      <c r="D27" s="60">
        <f>28894</f>
        <v>28894</v>
      </c>
      <c r="F27" s="58"/>
      <c r="G27" s="56"/>
      <c r="H27" s="58"/>
      <c r="I27" s="53"/>
      <c r="J27" s="54"/>
      <c r="N27" s="3"/>
    </row>
    <row r="28" spans="2:14" ht="14.25" customHeight="1">
      <c r="B28" s="59">
        <f>SUM(B23:B27)</f>
        <v>65558</v>
      </c>
      <c r="C28" s="56"/>
      <c r="D28" s="59">
        <f>SUM(D23:D27)</f>
        <v>64776</v>
      </c>
      <c r="F28" s="58"/>
      <c r="G28" s="56"/>
      <c r="H28" s="58"/>
      <c r="I28" s="53"/>
      <c r="J28" s="54"/>
      <c r="N28" s="3"/>
    </row>
    <row r="29" spans="2:14" ht="9.75" customHeight="1">
      <c r="B29" s="58"/>
      <c r="C29" s="56"/>
      <c r="D29" s="58"/>
      <c r="F29" s="58"/>
      <c r="G29" s="56"/>
      <c r="H29" s="58"/>
      <c r="I29" s="53"/>
      <c r="J29" s="54"/>
      <c r="N29" s="3"/>
    </row>
    <row r="30" spans="1:14" ht="14.25" customHeight="1" thickBot="1">
      <c r="A30" s="2" t="s">
        <v>94</v>
      </c>
      <c r="B30" s="61">
        <f>B28+B21</f>
        <v>102369</v>
      </c>
      <c r="C30" s="56"/>
      <c r="D30" s="61">
        <f>D28+D21</f>
        <v>101608</v>
      </c>
      <c r="F30" s="58"/>
      <c r="G30" s="56"/>
      <c r="H30" s="58"/>
      <c r="I30" s="53"/>
      <c r="J30" s="62"/>
      <c r="N30" s="3"/>
    </row>
    <row r="31" spans="2:14" ht="9" customHeight="1">
      <c r="B31" s="58"/>
      <c r="C31" s="56"/>
      <c r="D31" s="58"/>
      <c r="F31" s="58"/>
      <c r="G31" s="56"/>
      <c r="H31" s="58"/>
      <c r="I31" s="53"/>
      <c r="L31" s="54"/>
      <c r="N31" s="3"/>
    </row>
    <row r="32" spans="1:14" ht="16.5" customHeight="1">
      <c r="A32" s="2" t="s">
        <v>95</v>
      </c>
      <c r="B32" s="58"/>
      <c r="C32" s="56"/>
      <c r="D32" s="58"/>
      <c r="F32" s="58"/>
      <c r="G32" s="56"/>
      <c r="H32" s="58"/>
      <c r="I32" s="53"/>
      <c r="N32" s="3"/>
    </row>
    <row r="33" spans="1:14" ht="16.5" customHeight="1">
      <c r="A33" s="2" t="s">
        <v>22</v>
      </c>
      <c r="B33" s="58">
        <v>61828</v>
      </c>
      <c r="C33" s="56"/>
      <c r="D33" s="58">
        <v>61234</v>
      </c>
      <c r="F33" s="58"/>
      <c r="G33" s="56"/>
      <c r="H33" s="58"/>
      <c r="I33" s="53"/>
      <c r="N33" s="3"/>
    </row>
    <row r="34" spans="1:14" ht="16.5" customHeight="1">
      <c r="A34" s="2" t="s">
        <v>21</v>
      </c>
      <c r="B34" s="58">
        <v>1868</v>
      </c>
      <c r="C34" s="56"/>
      <c r="D34" s="58">
        <v>989</v>
      </c>
      <c r="F34" s="58"/>
      <c r="G34" s="56"/>
      <c r="H34" s="58"/>
      <c r="I34" s="53"/>
      <c r="N34" s="3"/>
    </row>
    <row r="35" spans="1:14" ht="16.5" customHeight="1">
      <c r="A35" s="2" t="s">
        <v>75</v>
      </c>
      <c r="B35" s="58">
        <f>21-7</f>
        <v>14</v>
      </c>
      <c r="C35" s="56"/>
      <c r="D35" s="58">
        <v>4</v>
      </c>
      <c r="F35" s="58"/>
      <c r="G35" s="56"/>
      <c r="H35" s="63"/>
      <c r="I35" s="53"/>
      <c r="N35" s="3"/>
    </row>
    <row r="36" spans="1:14" ht="14.25" customHeight="1">
      <c r="A36" s="2" t="s">
        <v>60</v>
      </c>
      <c r="B36" s="58">
        <v>26945</v>
      </c>
      <c r="C36" s="56"/>
      <c r="D36" s="58">
        <v>24646</v>
      </c>
      <c r="F36" s="58"/>
      <c r="G36" s="56"/>
      <c r="H36" s="58"/>
      <c r="I36" s="53"/>
      <c r="N36" s="3"/>
    </row>
    <row r="37" spans="1:14" ht="14.25" customHeight="1">
      <c r="A37" s="2" t="s">
        <v>96</v>
      </c>
      <c r="B37" s="59">
        <f>SUM(B33:B36)</f>
        <v>90655</v>
      </c>
      <c r="C37" s="56"/>
      <c r="D37" s="59">
        <f>SUM(D33:D36)</f>
        <v>86873</v>
      </c>
      <c r="F37" s="58"/>
      <c r="G37" s="56"/>
      <c r="H37" s="58"/>
      <c r="I37" s="53"/>
      <c r="N37" s="3"/>
    </row>
    <row r="38" spans="2:14" ht="3.75" customHeight="1">
      <c r="B38" s="58"/>
      <c r="C38" s="56"/>
      <c r="D38" s="58"/>
      <c r="F38" s="58"/>
      <c r="G38" s="56"/>
      <c r="H38" s="58"/>
      <c r="I38" s="53"/>
      <c r="N38" s="3"/>
    </row>
    <row r="39" spans="1:14" ht="14.25" customHeight="1">
      <c r="A39" s="2" t="s">
        <v>97</v>
      </c>
      <c r="B39" s="58"/>
      <c r="C39" s="56"/>
      <c r="D39" s="58"/>
      <c r="F39" s="58"/>
      <c r="G39" s="56"/>
      <c r="H39" s="58"/>
      <c r="I39" s="53"/>
      <c r="K39" s="54"/>
      <c r="N39" s="3"/>
    </row>
    <row r="40" spans="1:14" ht="14.25" customHeight="1">
      <c r="A40" s="2" t="s">
        <v>98</v>
      </c>
      <c r="B40" s="58">
        <v>35</v>
      </c>
      <c r="C40" s="56"/>
      <c r="D40" s="58">
        <v>48</v>
      </c>
      <c r="F40" s="58"/>
      <c r="G40" s="56"/>
      <c r="H40" s="58"/>
      <c r="I40" s="53"/>
      <c r="J40" s="65"/>
      <c r="K40" s="66"/>
      <c r="L40" s="54"/>
      <c r="M40" s="65"/>
      <c r="N40" s="3"/>
    </row>
    <row r="41" spans="1:14" ht="14.25" customHeight="1">
      <c r="A41" s="64" t="s">
        <v>109</v>
      </c>
      <c r="B41" s="58">
        <v>2674</v>
      </c>
      <c r="C41" s="56"/>
      <c r="D41" s="58">
        <v>2540</v>
      </c>
      <c r="F41" s="58"/>
      <c r="G41" s="56"/>
      <c r="H41" s="58"/>
      <c r="I41" s="53"/>
      <c r="M41" s="54"/>
      <c r="N41" s="3"/>
    </row>
    <row r="42" spans="1:14" ht="15" customHeight="1">
      <c r="A42" s="2" t="s">
        <v>99</v>
      </c>
      <c r="B42" s="59">
        <f>SUM(B40:B41)</f>
        <v>2709</v>
      </c>
      <c r="C42" s="56"/>
      <c r="D42" s="59">
        <f>SUM(D40:D41)</f>
        <v>2588</v>
      </c>
      <c r="F42" s="58"/>
      <c r="G42" s="56"/>
      <c r="H42" s="58"/>
      <c r="I42" s="53"/>
      <c r="J42" s="54"/>
      <c r="K42" s="54"/>
      <c r="M42" s="54"/>
      <c r="N42" s="3"/>
    </row>
    <row r="43" spans="2:14" ht="9" customHeight="1">
      <c r="B43" s="58"/>
      <c r="C43" s="56"/>
      <c r="D43" s="58"/>
      <c r="F43" s="58"/>
      <c r="G43" s="56"/>
      <c r="H43" s="58"/>
      <c r="I43" s="53"/>
      <c r="K43" s="54"/>
      <c r="M43" s="54"/>
      <c r="N43" s="3"/>
    </row>
    <row r="44" spans="1:14" ht="14.25" customHeight="1">
      <c r="A44" s="2" t="s">
        <v>26</v>
      </c>
      <c r="B44" s="58"/>
      <c r="C44" s="56"/>
      <c r="D44" s="58"/>
      <c r="F44" s="58"/>
      <c r="G44" s="56"/>
      <c r="H44" s="58"/>
      <c r="I44" s="53"/>
      <c r="J44" s="54"/>
      <c r="K44" s="54"/>
      <c r="N44" s="3"/>
    </row>
    <row r="45" spans="1:14" ht="14.25" customHeight="1">
      <c r="A45" s="2" t="s">
        <v>100</v>
      </c>
      <c r="B45" s="58">
        <v>7070</v>
      </c>
      <c r="C45" s="56"/>
      <c r="D45" s="58">
        <v>8326</v>
      </c>
      <c r="F45" s="58"/>
      <c r="G45" s="56"/>
      <c r="H45" s="58"/>
      <c r="I45" s="53"/>
      <c r="N45" s="3"/>
    </row>
    <row r="46" spans="1:14" ht="12.75">
      <c r="A46" s="2" t="s">
        <v>101</v>
      </c>
      <c r="B46" s="58">
        <f>1871+64</f>
        <v>1935</v>
      </c>
      <c r="C46" s="34"/>
      <c r="D46" s="58">
        <v>2436</v>
      </c>
      <c r="F46" s="58"/>
      <c r="G46" s="34"/>
      <c r="H46" s="57"/>
      <c r="N46" s="3"/>
    </row>
    <row r="47" spans="1:14" ht="12.75">
      <c r="A47" s="2" t="s">
        <v>102</v>
      </c>
      <c r="B47" s="67" t="s">
        <v>81</v>
      </c>
      <c r="C47" s="34"/>
      <c r="D47" s="58">
        <v>1385</v>
      </c>
      <c r="F47" s="58"/>
      <c r="G47" s="34"/>
      <c r="H47" s="67"/>
      <c r="N47" s="3"/>
    </row>
    <row r="48" spans="1:14" ht="14.25" customHeight="1">
      <c r="A48" s="68"/>
      <c r="B48" s="73">
        <f>SUM(B45:B47)</f>
        <v>9005</v>
      </c>
      <c r="C48" s="68"/>
      <c r="D48" s="73">
        <f>SUM(D45:D47)</f>
        <v>12147</v>
      </c>
      <c r="E48" s="68"/>
      <c r="F48" s="74"/>
      <c r="G48" s="69"/>
      <c r="H48" s="57"/>
      <c r="N48" s="3"/>
    </row>
    <row r="49" spans="1:14" ht="14.25" customHeight="1">
      <c r="A49" s="2" t="s">
        <v>99</v>
      </c>
      <c r="B49" s="73">
        <f>B42+B48</f>
        <v>11714</v>
      </c>
      <c r="C49" s="68"/>
      <c r="D49" s="73">
        <f>D42+D48</f>
        <v>14735</v>
      </c>
      <c r="E49" s="68"/>
      <c r="F49" s="74"/>
      <c r="G49" s="69"/>
      <c r="H49" s="57"/>
      <c r="N49" s="3"/>
    </row>
    <row r="50" spans="1:14" ht="9.75" customHeight="1">
      <c r="A50" s="68"/>
      <c r="B50" s="68"/>
      <c r="C50" s="68"/>
      <c r="D50" s="68"/>
      <c r="E50" s="68"/>
      <c r="F50" s="69"/>
      <c r="G50" s="69"/>
      <c r="H50" s="69"/>
      <c r="I50" s="53"/>
      <c r="N50" s="3"/>
    </row>
    <row r="51" spans="1:14" ht="15" customHeight="1" thickBot="1">
      <c r="A51" s="64" t="s">
        <v>103</v>
      </c>
      <c r="B51" s="75">
        <f>B49+B37</f>
        <v>102369</v>
      </c>
      <c r="C51" s="68"/>
      <c r="D51" s="75">
        <f>D49+D37</f>
        <v>101608</v>
      </c>
      <c r="E51" s="68"/>
      <c r="F51" s="74"/>
      <c r="G51" s="69"/>
      <c r="H51" s="57"/>
      <c r="I51" s="53"/>
      <c r="J51" s="62"/>
      <c r="K51" s="54"/>
      <c r="N51" s="3"/>
    </row>
    <row r="52" spans="4:8" ht="12.75">
      <c r="D52" s="2"/>
      <c r="F52" s="22"/>
      <c r="H52" s="23"/>
    </row>
    <row r="53" spans="1:8" ht="12.75">
      <c r="A53" s="2" t="s">
        <v>78</v>
      </c>
      <c r="B53" s="24">
        <f>B37/B33</f>
        <v>1.47</v>
      </c>
      <c r="C53" s="3"/>
      <c r="D53" s="24">
        <f>D37/D33</f>
        <v>1.42</v>
      </c>
      <c r="F53" s="22"/>
      <c r="H53" s="23"/>
    </row>
    <row r="54" spans="2:8" ht="6" customHeight="1">
      <c r="B54" s="24"/>
      <c r="D54" s="25"/>
      <c r="F54" s="22"/>
      <c r="H54" s="23"/>
    </row>
    <row r="55" spans="1:9" ht="12.75">
      <c r="A55" s="1" t="s">
        <v>54</v>
      </c>
      <c r="B55" s="38"/>
      <c r="F55" s="26"/>
      <c r="H55" s="27"/>
      <c r="I55" s="28"/>
    </row>
    <row r="56" spans="1:9" ht="12.75">
      <c r="A56" s="83" t="s">
        <v>111</v>
      </c>
      <c r="B56" s="83"/>
      <c r="C56" s="83"/>
      <c r="D56" s="83"/>
      <c r="F56" s="26"/>
      <c r="H56" s="27"/>
      <c r="I56" s="28"/>
    </row>
    <row r="57" spans="1:4" ht="12.75">
      <c r="A57" s="83"/>
      <c r="B57" s="83"/>
      <c r="C57" s="83"/>
      <c r="D57" s="83"/>
    </row>
    <row r="58" spans="1:4" ht="12.75">
      <c r="A58" s="83"/>
      <c r="B58" s="83"/>
      <c r="C58" s="83"/>
      <c r="D58" s="83"/>
    </row>
    <row r="59" ht="6.75" customHeight="1"/>
    <row r="60" ht="12.75">
      <c r="D60" s="70" t="s">
        <v>68</v>
      </c>
    </row>
  </sheetData>
  <mergeCells count="1">
    <mergeCell ref="A56:D58"/>
  </mergeCells>
  <printOptions/>
  <pageMargins left="1.5" right="0.5" top="0.42" bottom="0.47" header="0.18" footer="0.2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codeName="Sheet2"/>
  <dimension ref="A2:Q60"/>
  <sheetViews>
    <sheetView tabSelected="1" zoomScaleSheetLayoutView="100" workbookViewId="0" topLeftCell="A22">
      <selection activeCell="A41" sqref="A41"/>
    </sheetView>
  </sheetViews>
  <sheetFormatPr defaultColWidth="9.140625" defaultRowHeight="12.75"/>
  <cols>
    <col min="1" max="1" width="25.57421875" style="2" customWidth="1"/>
    <col min="2" max="2" width="13.140625" style="2" customWidth="1"/>
    <col min="3" max="3" width="1.7109375" style="2" customWidth="1"/>
    <col min="4" max="4" width="13.140625" style="3" customWidth="1"/>
    <col min="5" max="5" width="2.00390625" style="2" customWidth="1"/>
    <col min="6" max="6" width="13.140625" style="3" customWidth="1"/>
    <col min="7" max="7" width="2.00390625" style="2" customWidth="1"/>
    <col min="8" max="8" width="13.140625" style="3" customWidth="1"/>
    <col min="9" max="11" width="9.140625" style="2"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8" t="s">
        <v>58</v>
      </c>
      <c r="B2" s="8"/>
      <c r="C2" s="8"/>
      <c r="D2" s="8"/>
      <c r="E2" s="8"/>
      <c r="F2" s="8"/>
      <c r="G2" s="8"/>
      <c r="H2" s="8"/>
    </row>
    <row r="3" spans="1:8" ht="12.75">
      <c r="A3" s="12" t="s">
        <v>59</v>
      </c>
      <c r="B3" s="8"/>
      <c r="C3" s="8"/>
      <c r="D3" s="8"/>
      <c r="E3" s="8"/>
      <c r="F3" s="8"/>
      <c r="G3" s="8"/>
      <c r="H3" s="8"/>
    </row>
    <row r="6" ht="12.75">
      <c r="A6" s="13" t="s">
        <v>83</v>
      </c>
    </row>
    <row r="7" ht="12.75">
      <c r="A7" s="13" t="s">
        <v>112</v>
      </c>
    </row>
    <row r="8" spans="1:2" ht="12.75">
      <c r="A8" s="13" t="s">
        <v>27</v>
      </c>
      <c r="B8" s="3"/>
    </row>
    <row r="9" spans="1:2" ht="12.75">
      <c r="A9" s="13"/>
      <c r="B9" s="3"/>
    </row>
    <row r="10" spans="1:2" ht="12.75">
      <c r="A10" s="13"/>
      <c r="B10" s="3"/>
    </row>
    <row r="11" spans="1:17" ht="12.75">
      <c r="A11" s="13"/>
      <c r="B11" s="86" t="s">
        <v>37</v>
      </c>
      <c r="C11" s="86"/>
      <c r="D11" s="86"/>
      <c r="F11" s="86" t="s">
        <v>52</v>
      </c>
      <c r="G11" s="86"/>
      <c r="H11" s="86"/>
      <c r="J11" s="49"/>
      <c r="K11" s="84"/>
      <c r="L11" s="84"/>
      <c r="M11" s="84"/>
      <c r="N11" s="34"/>
      <c r="O11" s="84"/>
      <c r="P11" s="84"/>
      <c r="Q11" s="84"/>
    </row>
    <row r="12" spans="2:17" ht="12.75">
      <c r="B12" s="3"/>
      <c r="C12" s="4"/>
      <c r="D12" s="4" t="s">
        <v>34</v>
      </c>
      <c r="E12" s="4"/>
      <c r="G12" s="4"/>
      <c r="H12" s="4" t="s">
        <v>34</v>
      </c>
      <c r="J12" s="34"/>
      <c r="K12" s="42"/>
      <c r="L12" s="43"/>
      <c r="M12" s="43"/>
      <c r="N12" s="43"/>
      <c r="O12" s="42"/>
      <c r="P12" s="43"/>
      <c r="Q12" s="43"/>
    </row>
    <row r="13" spans="2:17" ht="12.75">
      <c r="B13" s="4" t="s">
        <v>33</v>
      </c>
      <c r="C13" s="4"/>
      <c r="D13" s="4" t="s">
        <v>35</v>
      </c>
      <c r="E13" s="4"/>
      <c r="F13" s="4" t="s">
        <v>33</v>
      </c>
      <c r="G13" s="4"/>
      <c r="H13" s="4" t="s">
        <v>35</v>
      </c>
      <c r="J13" s="34"/>
      <c r="K13" s="43"/>
      <c r="L13" s="43"/>
      <c r="M13" s="43"/>
      <c r="N13" s="43"/>
      <c r="O13" s="43"/>
      <c r="P13" s="43"/>
      <c r="Q13" s="43"/>
    </row>
    <row r="14" spans="2:17" ht="12.75">
      <c r="B14" s="4" t="s">
        <v>0</v>
      </c>
      <c r="C14" s="4"/>
      <c r="D14" s="4" t="s">
        <v>0</v>
      </c>
      <c r="E14" s="4"/>
      <c r="F14" s="4" t="s">
        <v>2</v>
      </c>
      <c r="G14" s="4"/>
      <c r="H14" s="4" t="s">
        <v>0</v>
      </c>
      <c r="J14" s="34"/>
      <c r="K14" s="43"/>
      <c r="L14" s="43"/>
      <c r="M14" s="43"/>
      <c r="N14" s="43"/>
      <c r="O14" s="43"/>
      <c r="P14" s="43"/>
      <c r="Q14" s="43"/>
    </row>
    <row r="15" spans="2:17" ht="12.75">
      <c r="B15" s="4" t="s">
        <v>114</v>
      </c>
      <c r="C15" s="4"/>
      <c r="D15" s="4" t="s">
        <v>113</v>
      </c>
      <c r="E15" s="4"/>
      <c r="F15" s="4" t="s">
        <v>114</v>
      </c>
      <c r="G15" s="4"/>
      <c r="H15" s="4" t="s">
        <v>113</v>
      </c>
      <c r="J15" s="34"/>
      <c r="K15" s="43"/>
      <c r="L15" s="43"/>
      <c r="M15" s="43"/>
      <c r="N15" s="43"/>
      <c r="O15" s="43"/>
      <c r="P15" s="43"/>
      <c r="Q15" s="43"/>
    </row>
    <row r="16" spans="2:17" ht="12.75">
      <c r="B16" s="3" t="s">
        <v>1</v>
      </c>
      <c r="D16" s="3" t="s">
        <v>1</v>
      </c>
      <c r="F16" s="3" t="s">
        <v>1</v>
      </c>
      <c r="H16" s="3" t="s">
        <v>1</v>
      </c>
      <c r="J16" s="34"/>
      <c r="K16" s="42"/>
      <c r="L16" s="34"/>
      <c r="M16" s="42"/>
      <c r="N16" s="34"/>
      <c r="O16" s="42"/>
      <c r="P16" s="34"/>
      <c r="Q16" s="42"/>
    </row>
    <row r="17" spans="10:17" ht="12.75">
      <c r="J17" s="34"/>
      <c r="K17" s="34"/>
      <c r="L17" s="34"/>
      <c r="M17" s="42"/>
      <c r="N17" s="34"/>
      <c r="O17" s="42"/>
      <c r="P17" s="34"/>
      <c r="Q17" s="42"/>
    </row>
    <row r="18" spans="1:17" s="1" customFormat="1" ht="12.75">
      <c r="A18" s="2" t="s">
        <v>3</v>
      </c>
      <c r="B18" s="1">
        <v>14786</v>
      </c>
      <c r="D18" s="1">
        <v>18821</v>
      </c>
      <c r="F18" s="1">
        <f>B18</f>
        <v>14786</v>
      </c>
      <c r="H18" s="1">
        <v>18821</v>
      </c>
      <c r="I18" s="38"/>
      <c r="J18" s="9"/>
      <c r="K18" s="9"/>
      <c r="L18" s="9"/>
      <c r="M18" s="5"/>
      <c r="N18" s="9"/>
      <c r="O18" s="9"/>
      <c r="P18" s="9"/>
      <c r="Q18" s="5"/>
    </row>
    <row r="19" spans="9:17" s="1" customFormat="1" ht="12.75">
      <c r="I19" s="2"/>
      <c r="J19" s="9"/>
      <c r="K19" s="9"/>
      <c r="L19" s="9"/>
      <c r="M19" s="5"/>
      <c r="N19" s="9"/>
      <c r="O19" s="9"/>
      <c r="P19" s="9"/>
      <c r="Q19" s="5"/>
    </row>
    <row r="20" spans="1:17" s="1" customFormat="1" ht="12.75">
      <c r="A20" s="2" t="s">
        <v>20</v>
      </c>
      <c r="B20" s="1">
        <f>-10376-1345-113</f>
        <v>-11834</v>
      </c>
      <c r="D20" s="1">
        <v>-14699</v>
      </c>
      <c r="F20" s="1">
        <f>B20</f>
        <v>-11834</v>
      </c>
      <c r="H20" s="1">
        <v>-14699</v>
      </c>
      <c r="I20" s="2"/>
      <c r="J20" s="9"/>
      <c r="K20" s="9"/>
      <c r="L20" s="9"/>
      <c r="M20" s="5"/>
      <c r="N20" s="9"/>
      <c r="O20" s="9"/>
      <c r="P20" s="9"/>
      <c r="Q20" s="5"/>
    </row>
    <row r="21" spans="1:17" s="1" customFormat="1" ht="12.75">
      <c r="A21" s="2"/>
      <c r="I21" s="2"/>
      <c r="J21" s="9"/>
      <c r="K21" s="9"/>
      <c r="L21" s="9"/>
      <c r="M21" s="5"/>
      <c r="N21" s="9"/>
      <c r="O21" s="9"/>
      <c r="P21" s="9"/>
      <c r="Q21" s="5"/>
    </row>
    <row r="22" spans="1:17" s="1" customFormat="1" ht="12.75">
      <c r="A22" s="2" t="s">
        <v>115</v>
      </c>
      <c r="B22" s="1">
        <v>184</v>
      </c>
      <c r="D22" s="1">
        <v>156</v>
      </c>
      <c r="F22" s="1">
        <f>B22</f>
        <v>184</v>
      </c>
      <c r="H22" s="1">
        <v>156</v>
      </c>
      <c r="I22" s="2"/>
      <c r="J22" s="9"/>
      <c r="K22" s="9"/>
      <c r="L22" s="9"/>
      <c r="M22" s="5"/>
      <c r="N22" s="9"/>
      <c r="O22" s="9"/>
      <c r="P22" s="9"/>
      <c r="Q22" s="5"/>
    </row>
    <row r="23" spans="1:17" s="1" customFormat="1" ht="12.75">
      <c r="A23" s="2"/>
      <c r="B23" s="7"/>
      <c r="D23" s="7"/>
      <c r="F23" s="7"/>
      <c r="H23" s="7"/>
      <c r="I23" s="2"/>
      <c r="J23" s="5"/>
      <c r="K23" s="9"/>
      <c r="L23" s="9"/>
      <c r="M23" s="5"/>
      <c r="N23" s="9"/>
      <c r="O23" s="5"/>
      <c r="P23" s="9"/>
      <c r="Q23" s="5"/>
    </row>
    <row r="24" spans="1:17" s="1" customFormat="1" ht="12.75">
      <c r="A24" s="2" t="s">
        <v>19</v>
      </c>
      <c r="B24" s="6">
        <f>SUM(B18:B22)</f>
        <v>3136</v>
      </c>
      <c r="D24" s="6">
        <f>SUM(D18:D22)</f>
        <v>4278</v>
      </c>
      <c r="F24" s="6">
        <f>SUM(F18:F23)</f>
        <v>3136</v>
      </c>
      <c r="H24" s="6">
        <f>SUM(H18:H22)</f>
        <v>4278</v>
      </c>
      <c r="I24" s="2"/>
      <c r="J24" s="5"/>
      <c r="K24" s="9"/>
      <c r="L24" s="9"/>
      <c r="M24" s="5"/>
      <c r="N24" s="9"/>
      <c r="O24" s="5"/>
      <c r="P24" s="9"/>
      <c r="Q24" s="5"/>
    </row>
    <row r="25" spans="1:17" s="1" customFormat="1" ht="12.75">
      <c r="A25" s="2"/>
      <c r="I25" s="2"/>
      <c r="J25" s="9"/>
      <c r="K25" s="9"/>
      <c r="L25" s="9"/>
      <c r="M25" s="9"/>
      <c r="N25" s="9"/>
      <c r="O25" s="9"/>
      <c r="P25" s="9"/>
      <c r="Q25" s="9"/>
    </row>
    <row r="26" spans="1:17" s="1" customFormat="1" ht="12.75">
      <c r="A26" s="2" t="s">
        <v>18</v>
      </c>
      <c r="B26" s="6">
        <v>-5</v>
      </c>
      <c r="D26" s="6">
        <v>-15</v>
      </c>
      <c r="F26" s="6">
        <f>B26</f>
        <v>-5</v>
      </c>
      <c r="H26" s="6">
        <v>-15</v>
      </c>
      <c r="I26" s="2"/>
      <c r="J26" s="5"/>
      <c r="K26" s="9"/>
      <c r="L26" s="9"/>
      <c r="M26" s="5"/>
      <c r="N26" s="9"/>
      <c r="O26" s="5"/>
      <c r="P26" s="9"/>
      <c r="Q26" s="5"/>
    </row>
    <row r="27" spans="1:17" s="1" customFormat="1" ht="12.75">
      <c r="A27" s="2"/>
      <c r="B27" s="7"/>
      <c r="D27" s="7"/>
      <c r="F27" s="7"/>
      <c r="H27" s="7"/>
      <c r="I27" s="2"/>
      <c r="J27" s="5"/>
      <c r="K27" s="9"/>
      <c r="L27" s="9"/>
      <c r="M27" s="5"/>
      <c r="N27" s="9"/>
      <c r="O27" s="5"/>
      <c r="P27" s="9"/>
      <c r="Q27" s="5"/>
    </row>
    <row r="28" spans="1:17" s="1" customFormat="1" ht="12.75">
      <c r="A28" s="2" t="s">
        <v>17</v>
      </c>
      <c r="B28" s="6">
        <f>+B24+B26</f>
        <v>3131</v>
      </c>
      <c r="D28" s="6">
        <f>+D24+D26</f>
        <v>4263</v>
      </c>
      <c r="F28" s="6">
        <f>+F24+F26</f>
        <v>3131</v>
      </c>
      <c r="H28" s="6">
        <f>+H24+H26</f>
        <v>4263</v>
      </c>
      <c r="I28" s="2"/>
      <c r="J28" s="5"/>
      <c r="K28" s="9"/>
      <c r="L28" s="9"/>
      <c r="M28" s="5"/>
      <c r="N28" s="9"/>
      <c r="O28" s="5"/>
      <c r="P28" s="9"/>
      <c r="Q28" s="5"/>
    </row>
    <row r="29" spans="1:17" s="1" customFormat="1" ht="12.75">
      <c r="A29" s="2"/>
      <c r="B29" s="6"/>
      <c r="D29" s="6"/>
      <c r="F29" s="6"/>
      <c r="H29" s="6"/>
      <c r="I29" s="2"/>
      <c r="J29" s="5"/>
      <c r="K29" s="9"/>
      <c r="L29" s="9"/>
      <c r="M29" s="5"/>
      <c r="N29" s="9"/>
      <c r="O29" s="5"/>
      <c r="P29" s="9"/>
      <c r="Q29" s="5"/>
    </row>
    <row r="30" spans="1:17" s="1" customFormat="1" ht="12.75">
      <c r="A30" s="2" t="s">
        <v>4</v>
      </c>
      <c r="B30" s="6">
        <v>-832</v>
      </c>
      <c r="D30" s="6">
        <v>-984</v>
      </c>
      <c r="F30" s="6">
        <f>B30</f>
        <v>-832</v>
      </c>
      <c r="H30" s="6">
        <v>-984</v>
      </c>
      <c r="I30" s="2"/>
      <c r="J30" s="5"/>
      <c r="K30" s="9"/>
      <c r="L30" s="9"/>
      <c r="M30" s="5"/>
      <c r="N30" s="9"/>
      <c r="O30" s="5"/>
      <c r="P30" s="9"/>
      <c r="Q30" s="5"/>
    </row>
    <row r="31" spans="1:17" s="1" customFormat="1" ht="12.75">
      <c r="A31" s="2"/>
      <c r="B31" s="7"/>
      <c r="D31" s="7"/>
      <c r="F31" s="7"/>
      <c r="H31" s="7"/>
      <c r="I31" s="2"/>
      <c r="J31" s="5"/>
      <c r="K31" s="9"/>
      <c r="L31" s="9"/>
      <c r="M31" s="5"/>
      <c r="N31" s="9"/>
      <c r="O31" s="5"/>
      <c r="P31" s="9"/>
      <c r="Q31" s="5"/>
    </row>
    <row r="32" spans="1:17" s="1" customFormat="1" ht="12.75">
      <c r="A32" s="2" t="s">
        <v>56</v>
      </c>
      <c r="B32" s="39">
        <f>+B28+B30</f>
        <v>2299</v>
      </c>
      <c r="D32" s="39">
        <f>+D28+D30</f>
        <v>3279</v>
      </c>
      <c r="F32" s="39">
        <f>+F28+F30</f>
        <v>2299</v>
      </c>
      <c r="H32" s="39">
        <f>+H28+H30</f>
        <v>3279</v>
      </c>
      <c r="I32" s="2"/>
      <c r="J32" s="5"/>
      <c r="K32" s="9"/>
      <c r="L32" s="9"/>
      <c r="M32" s="5"/>
      <c r="N32" s="9"/>
      <c r="O32" s="5"/>
      <c r="P32" s="9"/>
      <c r="Q32" s="5"/>
    </row>
    <row r="33" spans="2:17" s="1" customFormat="1" ht="13.5" thickBot="1">
      <c r="B33" s="10"/>
      <c r="C33" s="9"/>
      <c r="D33" s="10"/>
      <c r="E33" s="9"/>
      <c r="F33" s="10"/>
      <c r="G33" s="9"/>
      <c r="H33" s="10"/>
      <c r="I33" s="2"/>
      <c r="J33" s="9"/>
      <c r="K33" s="9"/>
      <c r="L33" s="9"/>
      <c r="M33" s="5"/>
      <c r="N33" s="9"/>
      <c r="O33" s="9"/>
      <c r="P33" s="9"/>
      <c r="Q33" s="5"/>
    </row>
    <row r="34" spans="1:17" s="1" customFormat="1" ht="13.5" thickTop="1">
      <c r="A34" s="2"/>
      <c r="D34" s="6"/>
      <c r="H34" s="6"/>
      <c r="I34" s="2"/>
      <c r="J34" s="34"/>
      <c r="K34" s="9"/>
      <c r="L34" s="9"/>
      <c r="M34" s="5"/>
      <c r="N34" s="9"/>
      <c r="O34" s="5"/>
      <c r="P34" s="9"/>
      <c r="Q34" s="5"/>
    </row>
    <row r="35" spans="1:17" s="1" customFormat="1" ht="12.75" hidden="1">
      <c r="A35" s="2" t="s">
        <v>15</v>
      </c>
      <c r="B35" s="14">
        <v>0</v>
      </c>
      <c r="D35" s="7">
        <v>0</v>
      </c>
      <c r="F35" s="7">
        <v>0</v>
      </c>
      <c r="H35" s="7">
        <v>0</v>
      </c>
      <c r="I35" s="2"/>
      <c r="J35" s="34"/>
      <c r="K35" s="9"/>
      <c r="L35" s="9"/>
      <c r="M35" s="5"/>
      <c r="N35" s="9"/>
      <c r="O35" s="5"/>
      <c r="P35" s="9"/>
      <c r="Q35" s="5"/>
    </row>
    <row r="36" spans="1:17" s="1" customFormat="1" ht="12.75" hidden="1">
      <c r="A36" s="2"/>
      <c r="D36" s="6"/>
      <c r="F36" s="6"/>
      <c r="H36" s="6"/>
      <c r="I36" s="2"/>
      <c r="J36" s="34"/>
      <c r="K36" s="9"/>
      <c r="L36" s="9"/>
      <c r="M36" s="5"/>
      <c r="N36" s="9"/>
      <c r="O36" s="5"/>
      <c r="P36" s="9"/>
      <c r="Q36" s="5"/>
    </row>
    <row r="37" spans="1:17" s="1" customFormat="1" ht="13.5" hidden="1" thickBot="1">
      <c r="A37" s="2" t="s">
        <v>56</v>
      </c>
      <c r="B37" s="10">
        <f>SUM(B34:B35)</f>
        <v>0</v>
      </c>
      <c r="D37" s="10">
        <f>SUM(D32:D36)</f>
        <v>3279</v>
      </c>
      <c r="F37" s="10">
        <f>SUM(F34:F35)</f>
        <v>0</v>
      </c>
      <c r="H37" s="10">
        <f>SUM(H32:H36)</f>
        <v>3279</v>
      </c>
      <c r="I37" s="2"/>
      <c r="J37" s="34"/>
      <c r="K37" s="9"/>
      <c r="L37" s="9"/>
      <c r="M37" s="9"/>
      <c r="N37" s="9"/>
      <c r="O37" s="9"/>
      <c r="P37" s="9"/>
      <c r="Q37" s="9"/>
    </row>
    <row r="38" spans="1:17" s="1" customFormat="1" ht="12.75" hidden="1">
      <c r="A38" s="2"/>
      <c r="D38" s="6"/>
      <c r="F38" s="6"/>
      <c r="H38" s="6"/>
      <c r="I38" s="2"/>
      <c r="J38" s="34"/>
      <c r="K38" s="9"/>
      <c r="L38" s="9"/>
      <c r="M38" s="5"/>
      <c r="N38" s="9"/>
      <c r="O38" s="5"/>
      <c r="P38" s="9"/>
      <c r="Q38" s="5"/>
    </row>
    <row r="39" spans="4:17" s="1" customFormat="1" ht="12.75">
      <c r="D39" s="6"/>
      <c r="F39" s="6"/>
      <c r="H39" s="6"/>
      <c r="I39" s="2"/>
      <c r="J39" s="9"/>
      <c r="K39" s="9"/>
      <c r="L39" s="9"/>
      <c r="M39" s="5"/>
      <c r="N39" s="9"/>
      <c r="O39" s="5"/>
      <c r="P39" s="9"/>
      <c r="Q39" s="5"/>
    </row>
    <row r="40" spans="1:17" s="1" customFormat="1" ht="39" thickBot="1">
      <c r="A40" s="15" t="s">
        <v>63</v>
      </c>
      <c r="B40" s="40">
        <v>3.75</v>
      </c>
      <c r="D40" s="40">
        <v>5.39</v>
      </c>
      <c r="E40" s="45"/>
      <c r="F40" s="40">
        <v>3.75</v>
      </c>
      <c r="H40" s="40">
        <v>5.39</v>
      </c>
      <c r="I40" s="45"/>
      <c r="J40" s="46"/>
      <c r="K40" s="41"/>
      <c r="L40" s="9"/>
      <c r="M40" s="47"/>
      <c r="N40" s="9"/>
      <c r="O40" s="41"/>
      <c r="P40" s="9"/>
      <c r="Q40" s="47"/>
    </row>
    <row r="41" spans="1:17" s="1" customFormat="1" ht="13.5" thickTop="1">
      <c r="A41" s="2"/>
      <c r="B41" s="41"/>
      <c r="D41" s="41"/>
      <c r="F41" s="41"/>
      <c r="H41" s="41"/>
      <c r="J41" s="34"/>
      <c r="K41" s="41"/>
      <c r="L41" s="9"/>
      <c r="M41" s="5"/>
      <c r="N41" s="9"/>
      <c r="O41" s="41"/>
      <c r="P41" s="9"/>
      <c r="Q41" s="5"/>
    </row>
    <row r="42" spans="1:17" s="1" customFormat="1" ht="51.75" hidden="1" thickBot="1">
      <c r="A42" s="15" t="s">
        <v>53</v>
      </c>
      <c r="B42" s="40"/>
      <c r="D42" s="40" t="e">
        <f>#REF!</f>
        <v>#REF!</v>
      </c>
      <c r="F42" s="40"/>
      <c r="H42" s="40" t="e">
        <f>#REF!</f>
        <v>#REF!</v>
      </c>
      <c r="J42" s="46"/>
      <c r="K42" s="41"/>
      <c r="L42" s="9"/>
      <c r="M42" s="5"/>
      <c r="N42" s="9"/>
      <c r="O42" s="41"/>
      <c r="P42" s="9"/>
      <c r="Q42" s="5"/>
    </row>
    <row r="43" spans="1:17" s="1" customFormat="1" ht="12.75" hidden="1">
      <c r="A43" s="2"/>
      <c r="F43" s="6"/>
      <c r="J43" s="34"/>
      <c r="K43" s="9"/>
      <c r="L43" s="9"/>
      <c r="M43" s="5"/>
      <c r="N43" s="9"/>
      <c r="O43" s="5"/>
      <c r="P43" s="9"/>
      <c r="Q43" s="5"/>
    </row>
    <row r="44" spans="1:17" s="1" customFormat="1" ht="13.5" thickBot="1">
      <c r="A44" s="2" t="s">
        <v>16</v>
      </c>
      <c r="B44" s="40">
        <v>3.67</v>
      </c>
      <c r="D44" s="40">
        <v>5.25</v>
      </c>
      <c r="E44" s="45"/>
      <c r="F44" s="40">
        <v>3.67</v>
      </c>
      <c r="H44" s="40">
        <v>5.25</v>
      </c>
      <c r="I44" s="45"/>
      <c r="J44" s="34"/>
      <c r="K44" s="41"/>
      <c r="L44" s="9"/>
      <c r="M44" s="5"/>
      <c r="N44" s="9"/>
      <c r="O44" s="41"/>
      <c r="P44" s="9"/>
      <c r="Q44" s="5"/>
    </row>
    <row r="45" spans="4:8" s="1" customFormat="1" ht="13.5" thickTop="1">
      <c r="D45" s="6"/>
      <c r="F45" s="6"/>
      <c r="H45" s="6"/>
    </row>
    <row r="46" spans="4:8" s="1" customFormat="1" ht="12.75">
      <c r="D46" s="6"/>
      <c r="F46" s="6"/>
      <c r="H46" s="6"/>
    </row>
    <row r="47" spans="4:8" s="1" customFormat="1" ht="12.75">
      <c r="D47" s="6"/>
      <c r="F47" s="6"/>
      <c r="H47" s="6"/>
    </row>
    <row r="48" spans="1:8" s="1" customFormat="1" ht="12.75">
      <c r="A48" s="1" t="s">
        <v>50</v>
      </c>
      <c r="D48" s="6"/>
      <c r="F48" s="6"/>
      <c r="H48" s="6"/>
    </row>
    <row r="49" spans="1:8" s="1" customFormat="1" ht="12.75">
      <c r="A49" s="83" t="s">
        <v>116</v>
      </c>
      <c r="B49" s="83"/>
      <c r="C49" s="83"/>
      <c r="D49" s="83"/>
      <c r="E49" s="83"/>
      <c r="F49" s="83"/>
      <c r="G49" s="83"/>
      <c r="H49" s="83"/>
    </row>
    <row r="50" spans="1:8" ht="12.75">
      <c r="A50" s="83"/>
      <c r="B50" s="83"/>
      <c r="C50" s="83"/>
      <c r="D50" s="83"/>
      <c r="E50" s="83"/>
      <c r="F50" s="83"/>
      <c r="G50" s="83"/>
      <c r="H50" s="83"/>
    </row>
    <row r="51" spans="1:8" ht="12.75">
      <c r="A51" s="83"/>
      <c r="B51" s="83"/>
      <c r="C51" s="83"/>
      <c r="D51" s="83"/>
      <c r="E51" s="83"/>
      <c r="F51" s="83"/>
      <c r="G51" s="83"/>
      <c r="H51" s="83"/>
    </row>
    <row r="53" spans="1:8" ht="12.75">
      <c r="A53" s="85"/>
      <c r="B53" s="85"/>
      <c r="C53" s="85"/>
      <c r="D53" s="85"/>
      <c r="E53" s="85"/>
      <c r="F53" s="85"/>
      <c r="G53" s="85"/>
      <c r="H53" s="85"/>
    </row>
    <row r="54" spans="1:8" ht="12.75">
      <c r="A54" s="85"/>
      <c r="B54" s="85"/>
      <c r="C54" s="85"/>
      <c r="D54" s="85"/>
      <c r="E54" s="85"/>
      <c r="F54" s="85"/>
      <c r="G54" s="85"/>
      <c r="H54" s="85"/>
    </row>
    <row r="55" ht="12.75">
      <c r="I55" s="16"/>
    </row>
    <row r="56" ht="12.75">
      <c r="I56" s="16"/>
    </row>
    <row r="57" ht="12.75">
      <c r="I57" s="16"/>
    </row>
    <row r="58" ht="12.75">
      <c r="I58" s="16"/>
    </row>
    <row r="59" ht="12.75">
      <c r="I59" s="16"/>
    </row>
    <row r="60" ht="12.75">
      <c r="H60" s="16" t="s">
        <v>69</v>
      </c>
    </row>
  </sheetData>
  <mergeCells count="6">
    <mergeCell ref="K11:M11"/>
    <mergeCell ref="O11:Q11"/>
    <mergeCell ref="A49:H51"/>
    <mergeCell ref="A53:H54"/>
    <mergeCell ref="F11:H11"/>
    <mergeCell ref="B11:D11"/>
  </mergeCells>
  <printOptions/>
  <pageMargins left="1.5" right="0.5" top="0.28" bottom="0.5" header="0.23"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codeName="Sheet3"/>
  <dimension ref="A2:H58"/>
  <sheetViews>
    <sheetView workbookViewId="0" topLeftCell="A34">
      <selection activeCell="A64" sqref="A64"/>
    </sheetView>
  </sheetViews>
  <sheetFormatPr defaultColWidth="9.140625" defaultRowHeight="12.75"/>
  <cols>
    <col min="1" max="1" width="27.57421875" style="2" customWidth="1"/>
    <col min="2" max="2" width="10.421875" style="1" customWidth="1"/>
    <col min="3" max="3" width="11.421875" style="1" customWidth="1"/>
    <col min="4" max="4" width="13.28125" style="1" customWidth="1"/>
    <col min="5" max="5" width="11.421875" style="1" customWidth="1"/>
    <col min="6" max="6" width="9.421875" style="1" customWidth="1"/>
    <col min="7" max="16384" width="9.140625" style="2" customWidth="1"/>
  </cols>
  <sheetData>
    <row r="2" ht="12.75">
      <c r="A2" s="8" t="str">
        <f>'IS'!A2</f>
        <v>ENG KAH CORPORATION BERHAD</v>
      </c>
    </row>
    <row r="3" ht="12.75">
      <c r="A3" s="8" t="str">
        <f>'IS'!A3</f>
        <v>Company No. 435649-H</v>
      </c>
    </row>
    <row r="5" ht="12.75">
      <c r="A5" s="13" t="s">
        <v>8</v>
      </c>
    </row>
    <row r="6" ht="12.75">
      <c r="A6" s="13" t="str">
        <f>'IS'!A7</f>
        <v>FOR THE FIRST QUARTER ENDED 31 MARCH 2007</v>
      </c>
    </row>
    <row r="7" ht="12.75">
      <c r="A7" s="13" t="s">
        <v>27</v>
      </c>
    </row>
    <row r="8" ht="12.75">
      <c r="A8" s="13"/>
    </row>
    <row r="9" ht="12.75">
      <c r="E9" s="6"/>
    </row>
    <row r="10" spans="2:7" ht="12.75">
      <c r="B10" s="6" t="s">
        <v>9</v>
      </c>
      <c r="C10" s="6" t="s">
        <v>9</v>
      </c>
      <c r="D10" s="6" t="s">
        <v>76</v>
      </c>
      <c r="E10" s="6" t="s">
        <v>57</v>
      </c>
      <c r="F10" s="6" t="s">
        <v>11</v>
      </c>
      <c r="G10" s="3"/>
    </row>
    <row r="11" spans="2:7" ht="12.75">
      <c r="B11" s="6" t="s">
        <v>10</v>
      </c>
      <c r="C11" s="6" t="s">
        <v>36</v>
      </c>
      <c r="D11" s="6" t="s">
        <v>77</v>
      </c>
      <c r="E11" s="6" t="s">
        <v>61</v>
      </c>
      <c r="F11" s="6" t="s">
        <v>105</v>
      </c>
      <c r="G11" s="3"/>
    </row>
    <row r="12" spans="2:7" ht="12.75">
      <c r="B12" s="6" t="s">
        <v>1</v>
      </c>
      <c r="C12" s="6" t="s">
        <v>1</v>
      </c>
      <c r="D12" s="6" t="s">
        <v>1</v>
      </c>
      <c r="E12" s="6" t="s">
        <v>1</v>
      </c>
      <c r="F12" s="6" t="s">
        <v>1</v>
      </c>
      <c r="G12" s="3"/>
    </row>
    <row r="13" spans="2:7" ht="12.75">
      <c r="B13" s="6"/>
      <c r="C13" s="6"/>
      <c r="D13" s="6"/>
      <c r="E13" s="6"/>
      <c r="F13" s="6"/>
      <c r="G13" s="3"/>
    </row>
    <row r="14" spans="1:2" ht="12.75">
      <c r="A14" s="30"/>
      <c r="B14" s="6"/>
    </row>
    <row r="15" ht="12.75">
      <c r="A15" s="2" t="s">
        <v>117</v>
      </c>
    </row>
    <row r="16" ht="12.75">
      <c r="A16" s="77" t="s">
        <v>126</v>
      </c>
    </row>
    <row r="18" spans="1:6" ht="12.75">
      <c r="A18" s="2" t="s">
        <v>127</v>
      </c>
      <c r="B18" s="21">
        <v>61234</v>
      </c>
      <c r="C18" s="21">
        <v>989</v>
      </c>
      <c r="D18" s="21">
        <v>4</v>
      </c>
      <c r="E18" s="21">
        <v>24646</v>
      </c>
      <c r="F18" s="1">
        <f>SUM(B18:E18)</f>
        <v>86873</v>
      </c>
    </row>
    <row r="19" ht="12.75">
      <c r="B19" s="21"/>
    </row>
    <row r="20" spans="1:6" ht="12.75">
      <c r="A20" s="2" t="s">
        <v>84</v>
      </c>
      <c r="B20" s="1">
        <v>594</v>
      </c>
      <c r="C20" s="1">
        <v>879</v>
      </c>
      <c r="D20" s="1">
        <v>0</v>
      </c>
      <c r="E20" s="1">
        <v>0</v>
      </c>
      <c r="F20" s="1">
        <f>+B20+C20</f>
        <v>1473</v>
      </c>
    </row>
    <row r="21" ht="12.75">
      <c r="B21" s="21"/>
    </row>
    <row r="22" spans="1:6" ht="12.75">
      <c r="A22" s="2" t="s">
        <v>56</v>
      </c>
      <c r="B22" s="9">
        <v>0</v>
      </c>
      <c r="C22" s="9">
        <v>0</v>
      </c>
      <c r="D22" s="9">
        <v>0</v>
      </c>
      <c r="E22" s="9">
        <f>+'IS'!F32</f>
        <v>2299</v>
      </c>
      <c r="F22" s="9">
        <f>SUM(B22:E22)</f>
        <v>2299</v>
      </c>
    </row>
    <row r="24" spans="1:6" ht="12.75">
      <c r="A24" s="2" t="s">
        <v>79</v>
      </c>
      <c r="B24" s="1">
        <v>0</v>
      </c>
      <c r="C24" s="1">
        <v>0</v>
      </c>
      <c r="D24" s="1">
        <v>-5</v>
      </c>
      <c r="E24" s="1">
        <v>0</v>
      </c>
      <c r="F24" s="1">
        <f>+D24</f>
        <v>-5</v>
      </c>
    </row>
    <row r="26" spans="1:6" ht="12.75">
      <c r="A26" s="2" t="s">
        <v>110</v>
      </c>
      <c r="B26" s="1">
        <v>0</v>
      </c>
      <c r="C26" s="1">
        <v>0</v>
      </c>
      <c r="D26" s="1">
        <v>15</v>
      </c>
      <c r="E26" s="1">
        <v>0</v>
      </c>
      <c r="F26" s="1">
        <f>SUM(B26:E26)</f>
        <v>15</v>
      </c>
    </row>
    <row r="28" spans="1:8" ht="13.5" thickBot="1">
      <c r="A28" s="2" t="s">
        <v>128</v>
      </c>
      <c r="B28" s="20">
        <f>SUM(B18:B27)</f>
        <v>61828</v>
      </c>
      <c r="C28" s="20">
        <f>SUM(C18:C27)</f>
        <v>1868</v>
      </c>
      <c r="D28" s="20">
        <f>SUM(D18:D27)</f>
        <v>14</v>
      </c>
      <c r="E28" s="20">
        <f>SUM(E18:E27)</f>
        <v>26945</v>
      </c>
      <c r="F28" s="20">
        <f>SUM(F18:F27)</f>
        <v>90655</v>
      </c>
      <c r="H28" s="38">
        <f>F28-'BS'!B37</f>
        <v>0</v>
      </c>
    </row>
    <row r="29" ht="13.5" thickTop="1"/>
    <row r="31" ht="12.75">
      <c r="A31" s="2" t="s">
        <v>117</v>
      </c>
    </row>
    <row r="32" ht="12.75">
      <c r="A32" s="77" t="s">
        <v>118</v>
      </c>
    </row>
    <row r="34" spans="1:6" ht="12.75">
      <c r="A34" s="2" t="s">
        <v>74</v>
      </c>
      <c r="B34" s="21">
        <v>60836</v>
      </c>
      <c r="C34" s="1">
        <v>427</v>
      </c>
      <c r="D34" s="1">
        <v>3108</v>
      </c>
      <c r="E34" s="1">
        <v>16440</v>
      </c>
      <c r="F34" s="1">
        <f>SUM(B34:E34)</f>
        <v>80811</v>
      </c>
    </row>
    <row r="35" ht="12.75">
      <c r="B35" s="21"/>
    </row>
    <row r="36" spans="1:2" ht="12.75">
      <c r="A36" s="2" t="s">
        <v>119</v>
      </c>
      <c r="B36" s="21"/>
    </row>
    <row r="37" spans="1:6" ht="12.75">
      <c r="A37" s="33" t="s">
        <v>120</v>
      </c>
      <c r="B37" s="44">
        <v>0</v>
      </c>
      <c r="C37" s="9">
        <v>0</v>
      </c>
      <c r="D37" s="9">
        <v>0</v>
      </c>
      <c r="E37" s="9">
        <v>-8</v>
      </c>
      <c r="F37" s="9">
        <f>SUM(B37:E37)</f>
        <v>-8</v>
      </c>
    </row>
    <row r="38" spans="2:6" ht="5.25" customHeight="1">
      <c r="B38" s="2"/>
      <c r="C38" s="2"/>
      <c r="D38" s="2"/>
      <c r="E38" s="2"/>
      <c r="F38" s="2"/>
    </row>
    <row r="39" spans="1:6" ht="12.75">
      <c r="A39" s="33" t="s">
        <v>121</v>
      </c>
      <c r="B39" s="78">
        <v>0</v>
      </c>
      <c r="C39" s="78">
        <v>0</v>
      </c>
      <c r="D39" s="14">
        <v>-3108</v>
      </c>
      <c r="E39" s="78">
        <v>3108</v>
      </c>
      <c r="F39" s="79">
        <f>SUM(B39:E39)</f>
        <v>0</v>
      </c>
    </row>
    <row r="40" spans="1:6" ht="12.75">
      <c r="A40" s="33"/>
      <c r="B40" s="44"/>
      <c r="C40" s="44"/>
      <c r="E40" s="44"/>
      <c r="F40" s="38"/>
    </row>
    <row r="41" spans="1:6" ht="12.75">
      <c r="A41" s="2" t="s">
        <v>122</v>
      </c>
      <c r="B41" s="1">
        <f>SUM(B34:B39)</f>
        <v>60836</v>
      </c>
      <c r="C41" s="1">
        <f>SUM(C34:C39)</f>
        <v>427</v>
      </c>
      <c r="D41" s="1">
        <f>SUM(D34:D39)</f>
        <v>0</v>
      </c>
      <c r="E41" s="1">
        <f>SUM(E34:E39)</f>
        <v>19540</v>
      </c>
      <c r="F41" s="1">
        <f>SUM(F34:F39)</f>
        <v>80803</v>
      </c>
    </row>
    <row r="43" spans="1:6" ht="12.75">
      <c r="A43" s="2" t="s">
        <v>56</v>
      </c>
      <c r="B43" s="9">
        <v>0</v>
      </c>
      <c r="C43" s="9">
        <v>0</v>
      </c>
      <c r="D43" s="9">
        <v>0</v>
      </c>
      <c r="E43" s="9">
        <v>3279</v>
      </c>
      <c r="F43" s="9">
        <f>SUM(B43:E43)</f>
        <v>3279</v>
      </c>
    </row>
    <row r="45" spans="1:6" ht="12.75">
      <c r="A45" s="2" t="s">
        <v>123</v>
      </c>
      <c r="B45" s="1">
        <v>0</v>
      </c>
      <c r="C45" s="1">
        <v>0</v>
      </c>
      <c r="D45" s="1">
        <v>30</v>
      </c>
      <c r="E45" s="1">
        <v>0</v>
      </c>
      <c r="F45" s="1">
        <f>SUM(B45:E45)</f>
        <v>30</v>
      </c>
    </row>
    <row r="47" spans="1:6" ht="13.5" thickBot="1">
      <c r="A47" s="2" t="s">
        <v>124</v>
      </c>
      <c r="B47" s="20">
        <f>SUM(B41:B46)</f>
        <v>60836</v>
      </c>
      <c r="C47" s="20">
        <f>SUM(C41:C46)</f>
        <v>427</v>
      </c>
      <c r="D47" s="20">
        <f>SUM(D41:D46)</f>
        <v>30</v>
      </c>
      <c r="E47" s="20">
        <f>SUM(E41:E46)</f>
        <v>22819</v>
      </c>
      <c r="F47" s="20">
        <f>SUM(F41:F46)</f>
        <v>84112</v>
      </c>
    </row>
    <row r="48" spans="1:6" ht="13.5" thickTop="1">
      <c r="A48" s="37"/>
      <c r="B48" s="36"/>
      <c r="C48" s="36"/>
      <c r="D48" s="36"/>
      <c r="E48" s="36"/>
      <c r="F48" s="36"/>
    </row>
    <row r="49" spans="1:6" ht="12.75">
      <c r="A49" s="37"/>
      <c r="B49" s="36"/>
      <c r="C49" s="36"/>
      <c r="D49" s="36"/>
      <c r="E49" s="36"/>
      <c r="F49" s="36"/>
    </row>
    <row r="50" spans="1:6" ht="12.75">
      <c r="A50" s="37"/>
      <c r="B50" s="36"/>
      <c r="C50" s="36"/>
      <c r="D50" s="36"/>
      <c r="E50" s="36"/>
      <c r="F50" s="36"/>
    </row>
    <row r="51" ht="12.75">
      <c r="A51" s="1" t="s">
        <v>54</v>
      </c>
    </row>
    <row r="52" spans="1:6" ht="12.75">
      <c r="A52" s="87" t="s">
        <v>125</v>
      </c>
      <c r="B52" s="87"/>
      <c r="C52" s="87"/>
      <c r="D52" s="87"/>
      <c r="E52" s="87"/>
      <c r="F52" s="87"/>
    </row>
    <row r="53" spans="1:6" ht="12.75">
      <c r="A53" s="87"/>
      <c r="B53" s="87"/>
      <c r="C53" s="87"/>
      <c r="D53" s="87"/>
      <c r="E53" s="87"/>
      <c r="F53" s="87"/>
    </row>
    <row r="54" ht="12.75">
      <c r="G54" s="31"/>
    </row>
    <row r="58" ht="12.75">
      <c r="F58" s="32" t="s">
        <v>70</v>
      </c>
    </row>
  </sheetData>
  <mergeCells count="1">
    <mergeCell ref="A52:F53"/>
  </mergeCells>
  <printOptions horizontalCentered="1"/>
  <pageMargins left="1.5" right="0.25" top="0.45" bottom="0.5" header="0.17"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I57"/>
  <sheetViews>
    <sheetView workbookViewId="0" topLeftCell="A38">
      <selection activeCell="A43" sqref="A43"/>
    </sheetView>
  </sheetViews>
  <sheetFormatPr defaultColWidth="9.140625" defaultRowHeight="12.75"/>
  <cols>
    <col min="1" max="1" width="42.00390625" style="2" customWidth="1"/>
    <col min="2" max="2" width="8.57421875" style="2" customWidth="1"/>
    <col min="3" max="3" width="13.57421875" style="1" customWidth="1"/>
    <col min="4" max="4" width="1.7109375" style="2" customWidth="1"/>
    <col min="5" max="5" width="12.8515625" style="2" customWidth="1"/>
    <col min="6" max="7" width="9.140625" style="2" customWidth="1"/>
    <col min="8" max="8" width="19.57421875" style="2" customWidth="1"/>
    <col min="9" max="16384" width="9.140625" style="2" customWidth="1"/>
  </cols>
  <sheetData>
    <row r="1" spans="7:9" ht="12.75">
      <c r="G1" s="34"/>
      <c r="H1" s="34"/>
      <c r="I1" s="34"/>
    </row>
    <row r="2" spans="1:9" ht="12.75">
      <c r="A2" s="8" t="str">
        <f>'IS'!A2</f>
        <v>ENG KAH CORPORATION BERHAD</v>
      </c>
      <c r="G2" s="34"/>
      <c r="H2" s="34"/>
      <c r="I2" s="34"/>
    </row>
    <row r="3" spans="1:9" ht="12.75">
      <c r="A3" s="8" t="str">
        <f>'IS'!A3</f>
        <v>Company No. 435649-H</v>
      </c>
      <c r="G3" s="34"/>
      <c r="H3" s="34"/>
      <c r="I3" s="34"/>
    </row>
    <row r="4" spans="7:9" ht="12.75">
      <c r="G4" s="34"/>
      <c r="H4" s="34"/>
      <c r="I4" s="34"/>
    </row>
    <row r="5" spans="1:9" ht="12.75">
      <c r="A5" s="13" t="s">
        <v>12</v>
      </c>
      <c r="G5" s="34"/>
      <c r="H5" s="34"/>
      <c r="I5" s="34"/>
    </row>
    <row r="6" spans="1:9" ht="12.75">
      <c r="A6" s="13" t="str">
        <f>'IS'!A7</f>
        <v>FOR THE FIRST QUARTER ENDED 31 MARCH 2007</v>
      </c>
      <c r="G6" s="34"/>
      <c r="H6" s="34"/>
      <c r="I6" s="34"/>
    </row>
    <row r="7" spans="1:9" ht="12.75">
      <c r="A7" s="13" t="str">
        <f>Equity!A7</f>
        <v>(The figures have not been audited)</v>
      </c>
      <c r="C7" s="2"/>
      <c r="G7" s="34"/>
      <c r="H7" s="34"/>
      <c r="I7" s="34"/>
    </row>
    <row r="8" spans="1:9" ht="12.75">
      <c r="A8" s="13"/>
      <c r="C8" s="3"/>
      <c r="G8" s="34"/>
      <c r="H8" s="34"/>
      <c r="I8" s="34"/>
    </row>
    <row r="9" spans="3:9" ht="12.75">
      <c r="C9" s="3" t="s">
        <v>51</v>
      </c>
      <c r="E9" s="3" t="s">
        <v>51</v>
      </c>
      <c r="G9" s="34"/>
      <c r="H9" s="34"/>
      <c r="I9" s="34"/>
    </row>
    <row r="10" spans="3:9" ht="12.75">
      <c r="C10" s="4" t="s">
        <v>33</v>
      </c>
      <c r="E10" s="4" t="s">
        <v>34</v>
      </c>
      <c r="G10" s="34"/>
      <c r="H10" s="34"/>
      <c r="I10" s="34"/>
    </row>
    <row r="11" spans="3:9" ht="12.75">
      <c r="C11" s="4" t="s">
        <v>0</v>
      </c>
      <c r="E11" s="4" t="s">
        <v>0</v>
      </c>
      <c r="G11" s="34"/>
      <c r="H11" s="34"/>
      <c r="I11" s="34"/>
    </row>
    <row r="12" spans="3:9" ht="12.75">
      <c r="C12" s="4" t="s">
        <v>114</v>
      </c>
      <c r="E12" s="4" t="s">
        <v>113</v>
      </c>
      <c r="G12" s="34"/>
      <c r="H12" s="34"/>
      <c r="I12" s="34"/>
    </row>
    <row r="13" spans="3:9" ht="12.75">
      <c r="C13" s="3" t="s">
        <v>1</v>
      </c>
      <c r="E13" s="3" t="s">
        <v>1</v>
      </c>
      <c r="G13" s="34"/>
      <c r="H13" s="34"/>
      <c r="I13" s="34"/>
    </row>
    <row r="14" spans="1:9" ht="12.75">
      <c r="A14" s="13" t="s">
        <v>38</v>
      </c>
      <c r="E14" s="1"/>
      <c r="G14" s="34"/>
      <c r="H14" s="34"/>
      <c r="I14" s="9"/>
    </row>
    <row r="15" spans="1:9" ht="12.75">
      <c r="A15" s="2" t="s">
        <v>13</v>
      </c>
      <c r="C15" s="1">
        <f>'IS'!B28</f>
        <v>3131</v>
      </c>
      <c r="E15" s="1">
        <v>4263</v>
      </c>
      <c r="G15" s="34"/>
      <c r="H15" s="34"/>
      <c r="I15" s="9"/>
    </row>
    <row r="16" spans="1:9" ht="12.75">
      <c r="A16" s="2" t="s">
        <v>39</v>
      </c>
      <c r="E16" s="1"/>
      <c r="G16" s="34"/>
      <c r="H16" s="34"/>
      <c r="I16" s="9"/>
    </row>
    <row r="17" spans="1:9" ht="12.75">
      <c r="A17" s="2" t="s">
        <v>40</v>
      </c>
      <c r="C17" s="1">
        <f>19+648+5+15</f>
        <v>687</v>
      </c>
      <c r="E17" s="1">
        <v>668</v>
      </c>
      <c r="G17" s="34"/>
      <c r="H17" s="34"/>
      <c r="I17" s="9"/>
    </row>
    <row r="18" spans="1:9" ht="12.75">
      <c r="A18" s="2" t="s">
        <v>41</v>
      </c>
      <c r="C18" s="14">
        <v>-184</v>
      </c>
      <c r="E18" s="14">
        <v>-152</v>
      </c>
      <c r="G18" s="48"/>
      <c r="H18" s="34"/>
      <c r="I18" s="9"/>
    </row>
    <row r="19" spans="1:9" ht="12.75" hidden="1">
      <c r="A19" s="33" t="s">
        <v>49</v>
      </c>
      <c r="C19" s="14">
        <v>0</v>
      </c>
      <c r="E19" s="14">
        <v>0</v>
      </c>
      <c r="G19" s="34"/>
      <c r="H19" s="34"/>
      <c r="I19" s="9"/>
    </row>
    <row r="20" spans="1:9" ht="12.75">
      <c r="A20" s="2" t="s">
        <v>64</v>
      </c>
      <c r="C20" s="1">
        <f>SUM(C15:C19)</f>
        <v>3634</v>
      </c>
      <c r="E20" s="1">
        <f>SUM(E15:E19)</f>
        <v>4779</v>
      </c>
      <c r="G20" s="34"/>
      <c r="H20" s="34"/>
      <c r="I20" s="9"/>
    </row>
    <row r="21" spans="1:9" ht="12.75">
      <c r="A21" s="2" t="s">
        <v>24</v>
      </c>
      <c r="C21" s="1">
        <f>'BS'!D23-'BS'!B23</f>
        <v>-260</v>
      </c>
      <c r="E21" s="1">
        <v>-29</v>
      </c>
      <c r="G21" s="81"/>
      <c r="H21" s="34"/>
      <c r="I21" s="9"/>
    </row>
    <row r="22" spans="1:9" ht="12.75">
      <c r="A22" s="2" t="s">
        <v>6</v>
      </c>
      <c r="C22" s="1">
        <f>'BS'!D24+'BS'!D25-'BS'!B24-'BS'!B25</f>
        <v>826</v>
      </c>
      <c r="E22" s="1">
        <v>2792</v>
      </c>
      <c r="G22" s="34"/>
      <c r="H22" s="34"/>
      <c r="I22" s="9"/>
    </row>
    <row r="23" spans="1:9" ht="12.75">
      <c r="A23" s="2" t="s">
        <v>7</v>
      </c>
      <c r="C23" s="14">
        <v>-1744</v>
      </c>
      <c r="E23" s="14">
        <v>-764</v>
      </c>
      <c r="G23" s="34"/>
      <c r="H23" s="34"/>
      <c r="I23" s="9"/>
    </row>
    <row r="24" spans="1:9" ht="12.75">
      <c r="A24" s="2" t="s">
        <v>65</v>
      </c>
      <c r="C24" s="1">
        <f>SUM(C20:C23)</f>
        <v>2456</v>
      </c>
      <c r="E24" s="1">
        <f>SUM(E20:E23)</f>
        <v>6778</v>
      </c>
      <c r="G24" s="34"/>
      <c r="H24" s="34"/>
      <c r="I24" s="9"/>
    </row>
    <row r="25" spans="1:9" ht="12.75">
      <c r="A25" s="2" t="s">
        <v>42</v>
      </c>
      <c r="C25" s="1">
        <v>-5</v>
      </c>
      <c r="E25" s="1">
        <v>-15</v>
      </c>
      <c r="G25" s="34"/>
      <c r="H25" s="34"/>
      <c r="I25" s="9"/>
    </row>
    <row r="26" spans="1:9" ht="12.75">
      <c r="A26" s="2" t="s">
        <v>106</v>
      </c>
      <c r="C26" s="14">
        <f>-887</f>
        <v>-887</v>
      </c>
      <c r="E26" s="14">
        <v>-1117</v>
      </c>
      <c r="G26" s="34"/>
      <c r="H26" s="34"/>
      <c r="I26" s="9"/>
    </row>
    <row r="27" spans="1:9" ht="12.75">
      <c r="A27" s="2" t="s">
        <v>66</v>
      </c>
      <c r="C27" s="1">
        <f>SUM(C24:C26)</f>
        <v>1564</v>
      </c>
      <c r="E27" s="1">
        <f>SUM(E24:E26)</f>
        <v>5646</v>
      </c>
      <c r="G27" s="34"/>
      <c r="H27" s="34"/>
      <c r="I27" s="9"/>
    </row>
    <row r="28" spans="6:9" ht="12.75">
      <c r="F28" s="1"/>
      <c r="G28" s="49"/>
      <c r="H28" s="34"/>
      <c r="I28" s="9"/>
    </row>
    <row r="29" spans="1:9" ht="12.75">
      <c r="A29" s="13" t="s">
        <v>43</v>
      </c>
      <c r="E29" s="1"/>
      <c r="F29" s="1"/>
      <c r="G29" s="34"/>
      <c r="H29" s="34"/>
      <c r="I29" s="9"/>
    </row>
    <row r="30" spans="1:9" ht="12.75">
      <c r="A30" s="2" t="s">
        <v>85</v>
      </c>
      <c r="C30" s="80" t="s">
        <v>81</v>
      </c>
      <c r="D30" s="34"/>
      <c r="E30" s="18">
        <v>539</v>
      </c>
      <c r="F30" s="1"/>
      <c r="G30" s="34"/>
      <c r="H30" s="34"/>
      <c r="I30" s="9"/>
    </row>
    <row r="31" spans="1:9" ht="12.75">
      <c r="A31" s="2" t="s">
        <v>62</v>
      </c>
      <c r="C31" s="19">
        <v>183</v>
      </c>
      <c r="D31" s="34"/>
      <c r="E31" s="19">
        <v>166</v>
      </c>
      <c r="F31" s="1"/>
      <c r="G31" s="34"/>
      <c r="H31" s="34"/>
      <c r="I31" s="9"/>
    </row>
    <row r="32" spans="1:9" ht="12.75">
      <c r="A32" s="2" t="s">
        <v>80</v>
      </c>
      <c r="C32" s="19">
        <v>-100</v>
      </c>
      <c r="D32" s="34"/>
      <c r="E32" s="50" t="s">
        <v>81</v>
      </c>
      <c r="F32" s="1"/>
      <c r="G32" s="34"/>
      <c r="H32" s="34"/>
      <c r="I32" s="9"/>
    </row>
    <row r="33" spans="1:9" ht="12.75">
      <c r="A33" s="2" t="s">
        <v>14</v>
      </c>
      <c r="C33" s="35">
        <v>-546</v>
      </c>
      <c r="D33" s="34"/>
      <c r="E33" s="35">
        <v>-1266</v>
      </c>
      <c r="F33" s="1"/>
      <c r="G33" s="34"/>
      <c r="H33" s="34"/>
      <c r="I33" s="9"/>
    </row>
    <row r="34" spans="1:9" ht="12.75">
      <c r="A34" s="2" t="s">
        <v>67</v>
      </c>
      <c r="C34" s="9">
        <f>SUM(C30:C33)</f>
        <v>-463</v>
      </c>
      <c r="D34" s="34"/>
      <c r="E34" s="9">
        <f>SUM(E30:E33)</f>
        <v>-561</v>
      </c>
      <c r="F34" s="1"/>
      <c r="G34" s="34"/>
      <c r="H34" s="34"/>
      <c r="I34" s="9"/>
    </row>
    <row r="35" spans="5:9" ht="12.75">
      <c r="E35" s="1"/>
      <c r="F35" s="1"/>
      <c r="G35" s="49"/>
      <c r="H35" s="34"/>
      <c r="I35" s="9"/>
    </row>
    <row r="36" spans="1:9" ht="12.75">
      <c r="A36" s="13" t="s">
        <v>44</v>
      </c>
      <c r="C36" s="9"/>
      <c r="E36" s="9"/>
      <c r="F36" s="1"/>
      <c r="G36" s="34"/>
      <c r="H36" s="34"/>
      <c r="I36" s="9"/>
    </row>
    <row r="37" spans="1:9" ht="12.75">
      <c r="A37" s="2" t="s">
        <v>107</v>
      </c>
      <c r="C37" s="18">
        <f>-'BS'!D47</f>
        <v>-1385</v>
      </c>
      <c r="E37" s="80" t="s">
        <v>81</v>
      </c>
      <c r="F37" s="1"/>
      <c r="G37" s="34"/>
      <c r="H37" s="34"/>
      <c r="I37" s="9"/>
    </row>
    <row r="38" spans="1:9" ht="12.75">
      <c r="A38" s="2" t="s">
        <v>73</v>
      </c>
      <c r="C38" s="19">
        <v>-26</v>
      </c>
      <c r="D38" s="34"/>
      <c r="E38" s="19">
        <v>-64</v>
      </c>
      <c r="F38" s="1"/>
      <c r="G38" s="34"/>
      <c r="H38" s="34"/>
      <c r="I38" s="9"/>
    </row>
    <row r="39" spans="1:9" ht="12.75">
      <c r="A39" s="2" t="s">
        <v>72</v>
      </c>
      <c r="C39" s="35">
        <f>'BS'!B33+'BS'!B34-'BS'!D33-'BS'!D34</f>
        <v>1473</v>
      </c>
      <c r="D39" s="34"/>
      <c r="E39" s="82" t="s">
        <v>81</v>
      </c>
      <c r="F39" s="1"/>
      <c r="G39" s="34"/>
      <c r="H39" s="34"/>
      <c r="I39" s="9"/>
    </row>
    <row r="40" spans="1:9" ht="12.75" hidden="1">
      <c r="A40" s="2" t="s">
        <v>45</v>
      </c>
      <c r="C40" s="35">
        <v>0</v>
      </c>
      <c r="E40" s="35">
        <v>0</v>
      </c>
      <c r="F40" s="1"/>
      <c r="G40" s="34"/>
      <c r="H40" s="34"/>
      <c r="I40" s="9"/>
    </row>
    <row r="41" spans="1:9" ht="12.75">
      <c r="A41" s="2" t="s">
        <v>131</v>
      </c>
      <c r="C41" s="11">
        <f>SUM(C37:C40)</f>
        <v>62</v>
      </c>
      <c r="E41" s="11">
        <f>SUM(E37:E40)</f>
        <v>-64</v>
      </c>
      <c r="F41" s="1"/>
      <c r="G41" s="34"/>
      <c r="H41" s="34"/>
      <c r="I41" s="9"/>
    </row>
    <row r="42" spans="3:9" ht="12.75">
      <c r="C42" s="9"/>
      <c r="D42" s="34"/>
      <c r="E42" s="9"/>
      <c r="F42" s="1"/>
      <c r="G42" s="34"/>
      <c r="H42" s="34"/>
      <c r="I42" s="9"/>
    </row>
    <row r="43" spans="1:9" ht="12.75">
      <c r="A43" s="2" t="s">
        <v>82</v>
      </c>
      <c r="C43" s="14">
        <v>-5</v>
      </c>
      <c r="E43" s="7" t="s">
        <v>81</v>
      </c>
      <c r="F43" s="1"/>
      <c r="G43" s="34"/>
      <c r="H43" s="34"/>
      <c r="I43" s="9"/>
    </row>
    <row r="44" spans="5:9" ht="12.75">
      <c r="E44" s="1"/>
      <c r="F44" s="1"/>
      <c r="G44" s="34"/>
      <c r="H44" s="34"/>
      <c r="I44" s="9"/>
    </row>
    <row r="45" spans="1:9" ht="12.75">
      <c r="A45" s="2" t="s">
        <v>108</v>
      </c>
      <c r="C45" s="1">
        <f>C27+C34+C41+C43</f>
        <v>1158</v>
      </c>
      <c r="E45" s="1">
        <f>E41+E34+E27</f>
        <v>5021</v>
      </c>
      <c r="F45" s="1"/>
      <c r="G45" s="34"/>
      <c r="H45" s="34"/>
      <c r="I45" s="44"/>
    </row>
    <row r="46" spans="5:9" ht="12.75">
      <c r="E46" s="1"/>
      <c r="F46" s="1"/>
      <c r="G46" s="34"/>
      <c r="H46" s="34"/>
      <c r="I46" s="44"/>
    </row>
    <row r="47" spans="1:9" ht="12.75">
      <c r="A47" s="2" t="s">
        <v>46</v>
      </c>
      <c r="C47" s="21">
        <v>28894</v>
      </c>
      <c r="E47" s="21">
        <v>24101</v>
      </c>
      <c r="F47" s="1"/>
      <c r="G47" s="34"/>
      <c r="H47" s="34"/>
      <c r="I47" s="9"/>
    </row>
    <row r="48" spans="3:9" ht="12.75">
      <c r="C48" s="21"/>
      <c r="E48" s="1"/>
      <c r="F48" s="1"/>
      <c r="I48" s="1"/>
    </row>
    <row r="49" spans="1:9" ht="13.5" thickBot="1">
      <c r="A49" s="2" t="s">
        <v>47</v>
      </c>
      <c r="C49" s="20">
        <f>SUM(C44:C47)</f>
        <v>30052</v>
      </c>
      <c r="E49" s="20">
        <f>SUM(E44:E47)</f>
        <v>29122</v>
      </c>
      <c r="F49" s="1"/>
      <c r="G49" s="38">
        <f>C49-'BS'!B27</f>
        <v>0</v>
      </c>
      <c r="H49" s="38"/>
      <c r="I49" s="1"/>
    </row>
    <row r="50" ht="21" customHeight="1" thickTop="1">
      <c r="F50" s="1"/>
    </row>
    <row r="51" ht="13.5" customHeight="1">
      <c r="A51" s="1" t="s">
        <v>54</v>
      </c>
    </row>
    <row r="52" spans="1:8" ht="12.75">
      <c r="A52" s="88" t="s">
        <v>130</v>
      </c>
      <c r="B52" s="88"/>
      <c r="C52" s="88"/>
      <c r="D52" s="88"/>
      <c r="E52" s="88"/>
      <c r="F52" s="3"/>
      <c r="H52" s="3"/>
    </row>
    <row r="53" spans="1:8" ht="12.75">
      <c r="A53" s="88"/>
      <c r="B53" s="88"/>
      <c r="C53" s="88"/>
      <c r="D53" s="88"/>
      <c r="E53" s="88"/>
      <c r="F53" s="3"/>
      <c r="H53" s="3"/>
    </row>
    <row r="54" spans="1:8" ht="12.75">
      <c r="A54" s="88"/>
      <c r="B54" s="88"/>
      <c r="C54" s="88"/>
      <c r="D54" s="88"/>
      <c r="E54" s="88"/>
      <c r="F54" s="3"/>
      <c r="H54" s="3"/>
    </row>
    <row r="55" spans="3:8" ht="12.75">
      <c r="C55" s="2"/>
      <c r="D55" s="3"/>
      <c r="F55" s="3"/>
      <c r="H55" s="3"/>
    </row>
    <row r="56" spans="3:8" ht="12.75">
      <c r="C56" s="2"/>
      <c r="D56" s="3"/>
      <c r="F56" s="3"/>
      <c r="H56" s="3"/>
    </row>
    <row r="57" ht="12.75">
      <c r="E57" s="29" t="s">
        <v>71</v>
      </c>
    </row>
  </sheetData>
  <mergeCells count="1">
    <mergeCell ref="A52:E54"/>
  </mergeCells>
  <printOptions/>
  <pageMargins left="1.5" right="0.5" top="0.5" bottom="0.5" header="0.2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March 2007</dc:title>
  <dc:subject/>
  <dc:creator>ENG KAH CORPORATION BERHAD</dc:creator>
  <cp:keywords/>
  <dc:description/>
  <cp:lastModifiedBy>enet</cp:lastModifiedBy>
  <cp:lastPrinted>2007-05-24T03:02:29Z</cp:lastPrinted>
  <dcterms:created xsi:type="dcterms:W3CDTF">2003-11-01T13:04:36Z</dcterms:created>
  <dcterms:modified xsi:type="dcterms:W3CDTF">2007-05-29T02:30:50Z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-40658460</vt:i4>
  </property>
  <property fmtid="{D5CDD505-2E9C-101B-9397-08002B2CF9AE}" pid="3" name="_EmailSubject">
    <vt:lpwstr>2nd Quarter 2006 Announcement of Financial Results to Bursa Malaysia</vt:lpwstr>
  </property>
  <property fmtid="{D5CDD505-2E9C-101B-9397-08002B2CF9AE}" pid="4" name="_AuthorEmail">
    <vt:lpwstr>ncn@jblau.com.my</vt:lpwstr>
  </property>
  <property fmtid="{D5CDD505-2E9C-101B-9397-08002B2CF9AE}" pid="5" name="_AuthorEmailDisplayName">
    <vt:lpwstr>Ng Chin Nam</vt:lpwstr>
  </property>
  <property fmtid="{D5CDD505-2E9C-101B-9397-08002B2CF9AE}" pid="6" name="_PreviousAdHocReviewCycleID">
    <vt:i4>807498164</vt:i4>
  </property>
  <property fmtid="{D5CDD505-2E9C-101B-9397-08002B2CF9AE}" pid="7" name="_ReviewingToolsShownOnce">
    <vt:lpwstr/>
  </property>
</Properties>
</file>